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Questa_cartella_di_lavoro"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12BC7E42-63B0-4A80-A0A2-17E1121F3267}" xr6:coauthVersionLast="47" xr6:coauthVersionMax="47" xr10:uidLastSave="{00000000-0000-0000-0000-000000000000}"/>
  <bookViews>
    <workbookView xWindow="-120" yWindow="-120" windowWidth="19440" windowHeight="15000" tabRatio="938" firstSheet="18" activeTab="18" xr2:uid="{00000000-000D-0000-FFFF-FFFF00000000}"/>
  </bookViews>
  <sheets>
    <sheet name="6. Summary GAR_3112_CRIF_v1" sheetId="51" state="hidden" r:id="rId1"/>
    <sheet name="Estr_T7_3112_CRIF_v1" sheetId="52" state="hidden" r:id="rId2"/>
    <sheet name="7.Mitigating actions_3112_CRIF1" sheetId="53" state="hidden" r:id="rId3"/>
    <sheet name="6. Summary GAR_3112_CRIF_v2" sheetId="60" state="hidden" r:id="rId4"/>
    <sheet name="Estr_T7_3112_CRIF_v2" sheetId="61" state="hidden" r:id="rId5"/>
    <sheet name="7.Mitigating actions_3112_CRIF2" sheetId="62" state="hidden" r:id="rId6"/>
    <sheet name="6. Summary GAR_3112_FINZ_v1" sheetId="41" state="hidden" r:id="rId7"/>
    <sheet name="Estr_T7_3112_FINZ_v1" sheetId="55" state="hidden" r:id="rId8"/>
    <sheet name="7.Mitigating actions_3112_FINZ1" sheetId="36" state="hidden" r:id="rId9"/>
    <sheet name="6. Summary GAR_3112_CRIF_v3" sheetId="67" state="hidden" r:id="rId10"/>
    <sheet name="Estr_T7_3112_CRIF_v3" sheetId="68" state="hidden" r:id="rId11"/>
    <sheet name="7.Mitigating actions_3112_CRIF3" sheetId="69" state="hidden" r:id="rId12"/>
    <sheet name="6. Summary GAR_3112_FINZ_v2" sheetId="64" state="hidden" r:id="rId13"/>
    <sheet name="Estr_T7_3112_FINZ_v2" sheetId="66" state="hidden" r:id="rId14"/>
    <sheet name="7.Mitigating actions_3112_FINZ2" sheetId="65" state="hidden" r:id="rId15"/>
    <sheet name="6. Summary GAR_3112_FINZ_v3" sheetId="70" state="hidden" r:id="rId16"/>
    <sheet name="Estr_T7_3112_FINZ_v3" sheetId="71" state="hidden" r:id="rId17"/>
    <sheet name="7.Mitigating actions_3112_FINZ3" sheetId="72" state="hidden" r:id="rId18"/>
    <sheet name="Index" sheetId="89" r:id="rId19"/>
    <sheet name="0. Sintesi dei KPI" sheetId="90" r:id="rId20"/>
    <sheet name="1.Cov.assets_TURN" sheetId="91" r:id="rId21"/>
    <sheet name="1.Cov.assets_CAPEX" sheetId="92" r:id="rId22"/>
    <sheet name="2.GAR-Sector information_TURN" sheetId="93" r:id="rId23"/>
    <sheet name="2.GAR-Sector information_CAPEX" sheetId="94" r:id="rId24"/>
    <sheet name="3.GAR KPIs Stock_TURNOVER" sheetId="95" r:id="rId25"/>
    <sheet name="3.GAR KPIs Stock_CAPEX" sheetId="96" r:id="rId26"/>
  </sheets>
  <definedNames>
    <definedName name="_xlnm._FilterDatabase" localSheetId="23" hidden="1">'2.GAR-Sector information_CAPEX'!$B$8:$O$8</definedName>
    <definedName name="_xlnm._FilterDatabase" localSheetId="22" hidden="1">'2.GAR-Sector information_TURN'!$B$8:$O$98</definedName>
    <definedName name="_xlnm._FilterDatabase" localSheetId="1" hidden="1">Estr_T7_3112_CRIF_v1!$A$1:$Z$61</definedName>
    <definedName name="_xlnm._FilterDatabase" localSheetId="4" hidden="1">Estr_T7_3112_CRIF_v2!$A$1:$Z$64</definedName>
    <definedName name="_xlnm._FilterDatabase" localSheetId="10" hidden="1">Estr_T7_3112_CRIF_v3!$A$1:$Z$64</definedName>
    <definedName name="_xlnm._FilterDatabase" localSheetId="7" hidden="1">Estr_T7_3112_FINZ_v1!$A$1:$Z$61</definedName>
    <definedName name="_xlnm._FilterDatabase" localSheetId="13" hidden="1">Estr_T7_3112_FINZ_v2!$A$1:$Z$64</definedName>
    <definedName name="_xlnm._FilterDatabase" localSheetId="16" hidden="1">Estr_T7_3112_FINZ_v3!$A$1:$Z$64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v3112_1_FINANCE" localSheetId="7">Estr_T7_3112_FINZ_v1!$A$1:$Z$61</definedName>
    <definedName name="v3112_1_FINANCE" localSheetId="13">Estr_T7_3112_FINZ_v2!$A$1:$Z$61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90" l="1"/>
  <c r="G5" i="90"/>
  <c r="E5" i="90" l="1"/>
  <c r="F5" i="90"/>
  <c r="H5" i="90"/>
  <c r="J5" i="90"/>
  <c r="K5" i="90"/>
  <c r="D59" i="72" l="1"/>
  <c r="D52" i="72"/>
  <c r="D51" i="72"/>
  <c r="D50" i="72"/>
  <c r="D48" i="72"/>
  <c r="D47" i="72"/>
  <c r="D46" i="72"/>
  <c r="D41" i="72"/>
  <c r="D39" i="72" s="1"/>
  <c r="E38" i="72"/>
  <c r="D38" i="72"/>
  <c r="D37" i="72"/>
  <c r="E37" i="72" s="1"/>
  <c r="E36" i="72"/>
  <c r="O36" i="72" s="1"/>
  <c r="F36" i="72"/>
  <c r="F35" i="72" s="1"/>
  <c r="D36" i="72"/>
  <c r="N34" i="72"/>
  <c r="M34" i="72"/>
  <c r="I34" i="72"/>
  <c r="J34" i="72"/>
  <c r="K34" i="72"/>
  <c r="H34" i="72"/>
  <c r="E34" i="72"/>
  <c r="F34" i="72"/>
  <c r="D34" i="72"/>
  <c r="N33" i="72"/>
  <c r="M33" i="72"/>
  <c r="I33" i="72"/>
  <c r="J33" i="72"/>
  <c r="K33" i="72"/>
  <c r="H33" i="72"/>
  <c r="E33" i="72"/>
  <c r="F33" i="72"/>
  <c r="D33" i="72"/>
  <c r="N32" i="72"/>
  <c r="M32" i="72"/>
  <c r="I32" i="72"/>
  <c r="J32" i="72"/>
  <c r="K32" i="72"/>
  <c r="H32" i="72"/>
  <c r="E32" i="72"/>
  <c r="F32" i="72"/>
  <c r="D32" i="72"/>
  <c r="E28" i="72"/>
  <c r="E29" i="72"/>
  <c r="O29" i="72" s="1"/>
  <c r="D29" i="72"/>
  <c r="D28" i="72"/>
  <c r="E24" i="72"/>
  <c r="O24" i="72" s="1"/>
  <c r="D24" i="72"/>
  <c r="D23" i="72" s="1"/>
  <c r="E18" i="72"/>
  <c r="O18" i="72" s="1"/>
  <c r="D18" i="72"/>
  <c r="E15" i="72"/>
  <c r="O15" i="72" s="1"/>
  <c r="E16" i="72"/>
  <c r="O16" i="72" s="1"/>
  <c r="E17" i="72"/>
  <c r="O17" i="72" s="1"/>
  <c r="D17" i="72"/>
  <c r="D16" i="72"/>
  <c r="D15" i="72"/>
  <c r="D63" i="72"/>
  <c r="D61" i="72"/>
  <c r="D60" i="72"/>
  <c r="D55" i="72"/>
  <c r="D54" i="72"/>
  <c r="D53" i="72"/>
  <c r="S42" i="72"/>
  <c r="R42" i="72"/>
  <c r="Q42" i="72"/>
  <c r="P42" i="72"/>
  <c r="D42" i="72"/>
  <c r="S41" i="72"/>
  <c r="R41" i="72"/>
  <c r="Q41" i="72"/>
  <c r="Q39" i="72" s="1"/>
  <c r="P41" i="72"/>
  <c r="P39" i="72" s="1"/>
  <c r="E39" i="72"/>
  <c r="S40" i="72"/>
  <c r="R40" i="72"/>
  <c r="Q40" i="72"/>
  <c r="P40" i="72"/>
  <c r="O40" i="72"/>
  <c r="S39" i="72"/>
  <c r="R39" i="72"/>
  <c r="N39" i="72"/>
  <c r="M39" i="72"/>
  <c r="L39" i="72"/>
  <c r="K39" i="72"/>
  <c r="J39" i="72"/>
  <c r="I39" i="72"/>
  <c r="H39" i="72"/>
  <c r="G39" i="72"/>
  <c r="F39" i="72"/>
  <c r="S38" i="72"/>
  <c r="R38" i="72"/>
  <c r="Q38" i="72"/>
  <c r="P38" i="72"/>
  <c r="O38" i="72"/>
  <c r="S37" i="72"/>
  <c r="R37" i="72"/>
  <c r="Q37" i="72"/>
  <c r="P37" i="72"/>
  <c r="S36" i="72"/>
  <c r="R36" i="72"/>
  <c r="Q36" i="72"/>
  <c r="R35" i="72"/>
  <c r="Q35" i="72"/>
  <c r="I35" i="72"/>
  <c r="H35" i="72"/>
  <c r="G35" i="72"/>
  <c r="Q33" i="72"/>
  <c r="Q32" i="72"/>
  <c r="L31" i="72"/>
  <c r="G31" i="72"/>
  <c r="Q31" i="72" s="1"/>
  <c r="S30" i="72"/>
  <c r="R30" i="72"/>
  <c r="P30" i="72"/>
  <c r="O30" i="72"/>
  <c r="S29" i="72"/>
  <c r="R29" i="72"/>
  <c r="Q29" i="72"/>
  <c r="P29" i="72"/>
  <c r="S28" i="72"/>
  <c r="R28" i="72"/>
  <c r="Q28" i="72"/>
  <c r="P28" i="72"/>
  <c r="S27" i="72"/>
  <c r="R27" i="72"/>
  <c r="Q27" i="72"/>
  <c r="P27" i="72"/>
  <c r="S26" i="72"/>
  <c r="R26" i="72"/>
  <c r="P26" i="72"/>
  <c r="O26" i="72"/>
  <c r="S25" i="72"/>
  <c r="R25" i="72"/>
  <c r="Q25" i="72"/>
  <c r="P25" i="72"/>
  <c r="O25" i="72"/>
  <c r="S24" i="72"/>
  <c r="R24" i="72"/>
  <c r="Q24" i="72"/>
  <c r="P24" i="72"/>
  <c r="S23" i="72"/>
  <c r="R23" i="72"/>
  <c r="Q23" i="72"/>
  <c r="P23" i="72"/>
  <c r="S22" i="72"/>
  <c r="R22" i="72"/>
  <c r="P22" i="72"/>
  <c r="O22" i="72"/>
  <c r="S21" i="72"/>
  <c r="R21" i="72"/>
  <c r="Q21" i="72"/>
  <c r="P21" i="72"/>
  <c r="O21" i="72"/>
  <c r="S20" i="72"/>
  <c r="R20" i="72"/>
  <c r="Q20" i="72"/>
  <c r="P20" i="72"/>
  <c r="O20" i="72"/>
  <c r="S19" i="72"/>
  <c r="R19" i="72"/>
  <c r="Q19" i="72"/>
  <c r="P19" i="72"/>
  <c r="E19" i="72"/>
  <c r="O19" i="72" s="1"/>
  <c r="D19" i="72"/>
  <c r="S18" i="72"/>
  <c r="R18" i="72"/>
  <c r="Q18" i="72"/>
  <c r="P18" i="72"/>
  <c r="S17" i="72"/>
  <c r="R17" i="72"/>
  <c r="P17" i="72"/>
  <c r="S16" i="72"/>
  <c r="R16" i="72"/>
  <c r="Q16" i="72"/>
  <c r="P16" i="72"/>
  <c r="S15" i="72"/>
  <c r="R15" i="72"/>
  <c r="Q15" i="72"/>
  <c r="P15" i="72"/>
  <c r="N14" i="72"/>
  <c r="M14" i="72"/>
  <c r="R14" i="72" s="1"/>
  <c r="L14" i="72"/>
  <c r="K14" i="72"/>
  <c r="K13" i="72" s="1"/>
  <c r="J14" i="72"/>
  <c r="I14" i="72"/>
  <c r="H14" i="72"/>
  <c r="H13" i="72" s="1"/>
  <c r="G14" i="72"/>
  <c r="F14" i="72"/>
  <c r="N13" i="72"/>
  <c r="S13" i="72" s="1"/>
  <c r="L13" i="72"/>
  <c r="J13" i="72"/>
  <c r="I13" i="72"/>
  <c r="G13" i="72"/>
  <c r="F13" i="72"/>
  <c r="Q12" i="72"/>
  <c r="D59" i="69"/>
  <c r="D52" i="69"/>
  <c r="D51" i="69"/>
  <c r="D50" i="69"/>
  <c r="D48" i="69"/>
  <c r="D47" i="69"/>
  <c r="D46" i="69"/>
  <c r="E41" i="69"/>
  <c r="E39" i="69" s="1"/>
  <c r="D41" i="69"/>
  <c r="D39" i="69" s="1"/>
  <c r="E38" i="69"/>
  <c r="O38" i="69" s="1"/>
  <c r="D38" i="69"/>
  <c r="D37" i="69"/>
  <c r="E37" i="69" s="1"/>
  <c r="E36" i="69"/>
  <c r="O36" i="69" s="1"/>
  <c r="F36" i="69"/>
  <c r="P36" i="69" s="1"/>
  <c r="D36" i="69"/>
  <c r="N34" i="69"/>
  <c r="M34" i="69"/>
  <c r="I34" i="69"/>
  <c r="J34" i="69"/>
  <c r="K34" i="69"/>
  <c r="H34" i="69"/>
  <c r="E34" i="69"/>
  <c r="F34" i="69"/>
  <c r="D34" i="69"/>
  <c r="N33" i="69"/>
  <c r="M33" i="69"/>
  <c r="I33" i="69"/>
  <c r="J33" i="69"/>
  <c r="K33" i="69"/>
  <c r="H33" i="69"/>
  <c r="E33" i="69"/>
  <c r="F33" i="69"/>
  <c r="D33" i="69"/>
  <c r="N32" i="69"/>
  <c r="M32" i="69"/>
  <c r="I32" i="69"/>
  <c r="J32" i="69"/>
  <c r="K32" i="69"/>
  <c r="H32" i="69"/>
  <c r="E32" i="69"/>
  <c r="F32" i="69"/>
  <c r="D32" i="69"/>
  <c r="E28" i="69"/>
  <c r="E29" i="69"/>
  <c r="O29" i="69" s="1"/>
  <c r="D29" i="69"/>
  <c r="D28" i="69"/>
  <c r="E24" i="69"/>
  <c r="E23" i="69" s="1"/>
  <c r="O23" i="69" s="1"/>
  <c r="D24" i="69"/>
  <c r="D23" i="69" s="1"/>
  <c r="E18" i="69"/>
  <c r="O18" i="69" s="1"/>
  <c r="D18" i="69"/>
  <c r="E15" i="69"/>
  <c r="O15" i="69" s="1"/>
  <c r="E16" i="69"/>
  <c r="O16" i="69" s="1"/>
  <c r="E17" i="69"/>
  <c r="O17" i="69" s="1"/>
  <c r="D17" i="69"/>
  <c r="D16" i="69"/>
  <c r="D15" i="69"/>
  <c r="D63" i="69"/>
  <c r="D61" i="69"/>
  <c r="D60" i="69"/>
  <c r="D55" i="69"/>
  <c r="D54" i="69"/>
  <c r="D53" i="69"/>
  <c r="S42" i="69"/>
  <c r="R42" i="69"/>
  <c r="Q42" i="69"/>
  <c r="P42" i="69"/>
  <c r="D42" i="69"/>
  <c r="E42" i="69" s="1"/>
  <c r="O42" i="69" s="1"/>
  <c r="S41" i="69"/>
  <c r="R41" i="69"/>
  <c r="Q41" i="69"/>
  <c r="P41" i="69"/>
  <c r="S40" i="69"/>
  <c r="S39" i="69" s="1"/>
  <c r="R40" i="69"/>
  <c r="Q40" i="69"/>
  <c r="P40" i="69"/>
  <c r="P39" i="69" s="1"/>
  <c r="O40" i="69"/>
  <c r="R39" i="69"/>
  <c r="N39" i="69"/>
  <c r="M39" i="69"/>
  <c r="L39" i="69"/>
  <c r="K39" i="69"/>
  <c r="J39" i="69"/>
  <c r="I39" i="69"/>
  <c r="H39" i="69"/>
  <c r="G39" i="69"/>
  <c r="F39" i="69"/>
  <c r="S38" i="69"/>
  <c r="R38" i="69"/>
  <c r="Q38" i="69"/>
  <c r="P38" i="69"/>
  <c r="S37" i="69"/>
  <c r="R37" i="69"/>
  <c r="Q37" i="69"/>
  <c r="P37" i="69"/>
  <c r="S36" i="69"/>
  <c r="R36" i="69"/>
  <c r="Q36" i="69"/>
  <c r="I35" i="69"/>
  <c r="S35" i="69" s="1"/>
  <c r="H35" i="69"/>
  <c r="R35" i="69" s="1"/>
  <c r="G35" i="69"/>
  <c r="Q35" i="69" s="1"/>
  <c r="Q33" i="69"/>
  <c r="Q32" i="69"/>
  <c r="L31" i="69"/>
  <c r="G31" i="69"/>
  <c r="S30" i="69"/>
  <c r="R30" i="69"/>
  <c r="P30" i="69"/>
  <c r="O30" i="69"/>
  <c r="S29" i="69"/>
  <c r="R29" i="69"/>
  <c r="Q29" i="69"/>
  <c r="P29" i="69"/>
  <c r="S28" i="69"/>
  <c r="R28" i="69"/>
  <c r="Q28" i="69"/>
  <c r="P28" i="69"/>
  <c r="S27" i="69"/>
  <c r="R27" i="69"/>
  <c r="Q27" i="69"/>
  <c r="P27" i="69"/>
  <c r="S26" i="69"/>
  <c r="R26" i="69"/>
  <c r="P26" i="69"/>
  <c r="O26" i="69"/>
  <c r="S25" i="69"/>
  <c r="R25" i="69"/>
  <c r="Q25" i="69"/>
  <c r="P25" i="69"/>
  <c r="O25" i="69"/>
  <c r="S24" i="69"/>
  <c r="R24" i="69"/>
  <c r="Q24" i="69"/>
  <c r="P24" i="69"/>
  <c r="S23" i="69"/>
  <c r="R23" i="69"/>
  <c r="Q23" i="69"/>
  <c r="P23" i="69"/>
  <c r="S22" i="69"/>
  <c r="R22" i="69"/>
  <c r="P22" i="69"/>
  <c r="O22" i="69"/>
  <c r="S21" i="69"/>
  <c r="R21" i="69"/>
  <c r="Q21" i="69"/>
  <c r="P21" i="69"/>
  <c r="O21" i="69"/>
  <c r="S20" i="69"/>
  <c r="R20" i="69"/>
  <c r="Q20" i="69"/>
  <c r="P20" i="69"/>
  <c r="O20" i="69"/>
  <c r="S19" i="69"/>
  <c r="R19" i="69"/>
  <c r="Q19" i="69"/>
  <c r="P19" i="69"/>
  <c r="E19" i="69"/>
  <c r="O19" i="69" s="1"/>
  <c r="D19" i="69"/>
  <c r="S18" i="69"/>
  <c r="R18" i="69"/>
  <c r="Q18" i="69"/>
  <c r="P18" i="69"/>
  <c r="S17" i="69"/>
  <c r="R17" i="69"/>
  <c r="P17" i="69"/>
  <c r="S16" i="69"/>
  <c r="R16" i="69"/>
  <c r="Q16" i="69"/>
  <c r="P16" i="69"/>
  <c r="S15" i="69"/>
  <c r="R15" i="69"/>
  <c r="Q15" i="69"/>
  <c r="P15" i="69"/>
  <c r="N14" i="69"/>
  <c r="N13" i="69" s="1"/>
  <c r="M14" i="69"/>
  <c r="M13" i="69" s="1"/>
  <c r="L14" i="69"/>
  <c r="K14" i="69"/>
  <c r="J14" i="69"/>
  <c r="I14" i="69"/>
  <c r="S14" i="69" s="1"/>
  <c r="H14" i="69"/>
  <c r="G14" i="69"/>
  <c r="Q14" i="69" s="1"/>
  <c r="F14" i="69"/>
  <c r="P14" i="69" s="1"/>
  <c r="L13" i="69"/>
  <c r="K13" i="69"/>
  <c r="J13" i="69"/>
  <c r="H13" i="69"/>
  <c r="F13" i="69"/>
  <c r="P13" i="69" s="1"/>
  <c r="Q12" i="69"/>
  <c r="G13" i="69" l="1"/>
  <c r="Q13" i="69" s="1"/>
  <c r="R14" i="69"/>
  <c r="M13" i="72"/>
  <c r="R13" i="72" s="1"/>
  <c r="I13" i="69"/>
  <c r="Q13" i="72"/>
  <c r="P14" i="72"/>
  <c r="S14" i="72"/>
  <c r="L43" i="72"/>
  <c r="L12" i="72" s="1"/>
  <c r="Q31" i="69"/>
  <c r="Q14" i="72"/>
  <c r="P13" i="72"/>
  <c r="G43" i="72"/>
  <c r="G12" i="72" s="1"/>
  <c r="Q39" i="69"/>
  <c r="L43" i="69"/>
  <c r="L12" i="69" s="1"/>
  <c r="D62" i="72"/>
  <c r="D62" i="69"/>
  <c r="E27" i="72"/>
  <c r="O27" i="72" s="1"/>
  <c r="D14" i="72"/>
  <c r="D13" i="72" s="1"/>
  <c r="O32" i="72"/>
  <c r="M31" i="72"/>
  <c r="J31" i="72"/>
  <c r="J43" i="72" s="1"/>
  <c r="J12" i="72" s="1"/>
  <c r="P32" i="72"/>
  <c r="D35" i="72"/>
  <c r="D31" i="72"/>
  <c r="S32" i="72"/>
  <c r="P36" i="72"/>
  <c r="R34" i="72"/>
  <c r="D49" i="72"/>
  <c r="O33" i="72"/>
  <c r="O28" i="72"/>
  <c r="E31" i="72"/>
  <c r="F31" i="72"/>
  <c r="F43" i="72" s="1"/>
  <c r="H31" i="72"/>
  <c r="O34" i="72"/>
  <c r="D45" i="72"/>
  <c r="D27" i="72"/>
  <c r="R32" i="72"/>
  <c r="K31" i="72"/>
  <c r="K43" i="72" s="1"/>
  <c r="I31" i="72"/>
  <c r="I43" i="72" s="1"/>
  <c r="P34" i="72"/>
  <c r="N31" i="72"/>
  <c r="N43" i="72" s="1"/>
  <c r="N12" i="72" s="1"/>
  <c r="S34" i="72"/>
  <c r="E35" i="72"/>
  <c r="O35" i="72" s="1"/>
  <c r="O37" i="72"/>
  <c r="O39" i="72"/>
  <c r="P35" i="72"/>
  <c r="E23" i="72"/>
  <c r="O23" i="72" s="1"/>
  <c r="E42" i="72"/>
  <c r="P33" i="72"/>
  <c r="O41" i="72"/>
  <c r="S33" i="72"/>
  <c r="S35" i="72"/>
  <c r="E14" i="72"/>
  <c r="R33" i="72"/>
  <c r="S32" i="69"/>
  <c r="P33" i="69"/>
  <c r="H31" i="69"/>
  <c r="H43" i="69" s="1"/>
  <c r="D31" i="69"/>
  <c r="O33" i="69"/>
  <c r="M31" i="69"/>
  <c r="D27" i="69"/>
  <c r="D35" i="69"/>
  <c r="J31" i="69"/>
  <c r="J43" i="69" s="1"/>
  <c r="J12" i="69" s="1"/>
  <c r="R33" i="69"/>
  <c r="O34" i="69"/>
  <c r="F35" i="69"/>
  <c r="P35" i="69" s="1"/>
  <c r="E27" i="69"/>
  <c r="O27" i="69" s="1"/>
  <c r="D14" i="69"/>
  <c r="D13" i="69" s="1"/>
  <c r="O28" i="69"/>
  <c r="S33" i="69"/>
  <c r="P34" i="69"/>
  <c r="E14" i="69"/>
  <c r="O14" i="69" s="1"/>
  <c r="D45" i="69"/>
  <c r="O41" i="69"/>
  <c r="O39" i="69" s="1"/>
  <c r="D49" i="69"/>
  <c r="E31" i="69"/>
  <c r="O24" i="69"/>
  <c r="R34" i="69"/>
  <c r="N31" i="69"/>
  <c r="N43" i="69" s="1"/>
  <c r="N12" i="69" s="1"/>
  <c r="K31" i="69"/>
  <c r="K43" i="69" s="1"/>
  <c r="K12" i="69" s="1"/>
  <c r="S34" i="69"/>
  <c r="O32" i="69"/>
  <c r="P32" i="69"/>
  <c r="R13" i="69"/>
  <c r="S13" i="69"/>
  <c r="E35" i="69"/>
  <c r="O35" i="69" s="1"/>
  <c r="O37" i="69"/>
  <c r="R32" i="69"/>
  <c r="F31" i="69"/>
  <c r="I31" i="69"/>
  <c r="D60" i="65"/>
  <c r="D59" i="65"/>
  <c r="D52" i="65"/>
  <c r="D51" i="65"/>
  <c r="D50" i="65"/>
  <c r="D48" i="65"/>
  <c r="D47" i="65"/>
  <c r="D46" i="65"/>
  <c r="E41" i="65"/>
  <c r="D41" i="65"/>
  <c r="E38" i="65"/>
  <c r="D38" i="65"/>
  <c r="D37" i="65"/>
  <c r="E37" i="65" s="1"/>
  <c r="E36" i="65"/>
  <c r="F36" i="65"/>
  <c r="D36" i="65"/>
  <c r="N34" i="65"/>
  <c r="M34" i="65"/>
  <c r="I34" i="65"/>
  <c r="J34" i="65"/>
  <c r="K34" i="65"/>
  <c r="H34" i="65"/>
  <c r="N33" i="65"/>
  <c r="M33" i="65"/>
  <c r="I33" i="65"/>
  <c r="J33" i="65"/>
  <c r="K33" i="65"/>
  <c r="H33" i="65"/>
  <c r="N32" i="65"/>
  <c r="M32" i="65"/>
  <c r="I32" i="65"/>
  <c r="J32" i="65"/>
  <c r="K32" i="65"/>
  <c r="H32" i="65"/>
  <c r="E32" i="65"/>
  <c r="F32" i="65"/>
  <c r="E33" i="65"/>
  <c r="F33" i="65"/>
  <c r="E34" i="65"/>
  <c r="F34" i="65"/>
  <c r="D34" i="65"/>
  <c r="D33" i="65"/>
  <c r="D32" i="65"/>
  <c r="M43" i="72" l="1"/>
  <c r="M12" i="72" s="1"/>
  <c r="G43" i="69"/>
  <c r="G12" i="69" s="1"/>
  <c r="O31" i="72"/>
  <c r="D43" i="72"/>
  <c r="D12" i="72" s="1"/>
  <c r="R31" i="72"/>
  <c r="S31" i="72"/>
  <c r="H43" i="72"/>
  <c r="R43" i="72" s="1"/>
  <c r="R12" i="72" s="1"/>
  <c r="K12" i="72"/>
  <c r="P31" i="72"/>
  <c r="O42" i="72"/>
  <c r="I12" i="72"/>
  <c r="S43" i="72"/>
  <c r="S12" i="72" s="1"/>
  <c r="O14" i="72"/>
  <c r="E13" i="72"/>
  <c r="O13" i="72" s="1"/>
  <c r="F12" i="72"/>
  <c r="P43" i="72"/>
  <c r="P12" i="72" s="1"/>
  <c r="R31" i="69"/>
  <c r="M43" i="69"/>
  <c r="M12" i="69" s="1"/>
  <c r="D43" i="69"/>
  <c r="D12" i="69" s="1"/>
  <c r="E13" i="69"/>
  <c r="O13" i="69" s="1"/>
  <c r="O31" i="69"/>
  <c r="F43" i="69"/>
  <c r="P43" i="69" s="1"/>
  <c r="P12" i="69" s="1"/>
  <c r="P31" i="69"/>
  <c r="S31" i="69"/>
  <c r="I43" i="69"/>
  <c r="H12" i="69"/>
  <c r="E28" i="65"/>
  <c r="O28" i="65" s="1"/>
  <c r="E29" i="65"/>
  <c r="O29" i="65" s="1"/>
  <c r="D29" i="65"/>
  <c r="D28" i="65"/>
  <c r="E24" i="65"/>
  <c r="E23" i="65" s="1"/>
  <c r="O23" i="65" s="1"/>
  <c r="D24" i="65"/>
  <c r="D23" i="65" s="1"/>
  <c r="E18" i="65"/>
  <c r="O18" i="65" s="1"/>
  <c r="D18" i="65"/>
  <c r="E15" i="65"/>
  <c r="O15" i="65" s="1"/>
  <c r="E16" i="65"/>
  <c r="E17" i="65"/>
  <c r="O17" i="65" s="1"/>
  <c r="D17" i="65"/>
  <c r="D16" i="65"/>
  <c r="D15" i="65"/>
  <c r="D63" i="65"/>
  <c r="D61" i="65"/>
  <c r="D62" i="65"/>
  <c r="D55" i="65"/>
  <c r="D54" i="65"/>
  <c r="D53" i="65"/>
  <c r="S42" i="65"/>
  <c r="R42" i="65"/>
  <c r="Q42" i="65"/>
  <c r="P42" i="65"/>
  <c r="D42" i="65"/>
  <c r="S41" i="65"/>
  <c r="R41" i="65"/>
  <c r="Q41" i="65"/>
  <c r="P41" i="65"/>
  <c r="E39" i="65"/>
  <c r="D39" i="65"/>
  <c r="S40" i="65"/>
  <c r="R40" i="65"/>
  <c r="Q40" i="65"/>
  <c r="Q39" i="65" s="1"/>
  <c r="P40" i="65"/>
  <c r="O40" i="65"/>
  <c r="S39" i="65"/>
  <c r="R39" i="65"/>
  <c r="N39" i="65"/>
  <c r="M39" i="65"/>
  <c r="L39" i="65"/>
  <c r="K39" i="65"/>
  <c r="J39" i="65"/>
  <c r="I39" i="65"/>
  <c r="H39" i="65"/>
  <c r="G39" i="65"/>
  <c r="F39" i="65"/>
  <c r="S38" i="65"/>
  <c r="R38" i="65"/>
  <c r="Q38" i="65"/>
  <c r="P38" i="65"/>
  <c r="O38" i="65"/>
  <c r="S37" i="65"/>
  <c r="R37" i="65"/>
  <c r="Q37" i="65"/>
  <c r="P37" i="65"/>
  <c r="O37" i="65"/>
  <c r="S36" i="65"/>
  <c r="R36" i="65"/>
  <c r="Q36" i="65"/>
  <c r="F35" i="65"/>
  <c r="D35" i="65"/>
  <c r="I35" i="65"/>
  <c r="S35" i="65" s="1"/>
  <c r="H35" i="65"/>
  <c r="R35" i="65" s="1"/>
  <c r="G35" i="65"/>
  <c r="Q35" i="65" s="1"/>
  <c r="Q33" i="65"/>
  <c r="N31" i="65"/>
  <c r="D31" i="65"/>
  <c r="Q32" i="65"/>
  <c r="L31" i="65"/>
  <c r="G31" i="65"/>
  <c r="S30" i="65"/>
  <c r="R30" i="65"/>
  <c r="P30" i="65"/>
  <c r="O30" i="65"/>
  <c r="S29" i="65"/>
  <c r="R29" i="65"/>
  <c r="Q29" i="65"/>
  <c r="P29" i="65"/>
  <c r="S28" i="65"/>
  <c r="R28" i="65"/>
  <c r="Q28" i="65"/>
  <c r="P28" i="65"/>
  <c r="S27" i="65"/>
  <c r="R27" i="65"/>
  <c r="Q27" i="65"/>
  <c r="P27" i="65"/>
  <c r="S26" i="65"/>
  <c r="R26" i="65"/>
  <c r="P26" i="65"/>
  <c r="O26" i="65"/>
  <c r="S25" i="65"/>
  <c r="R25" i="65"/>
  <c r="Q25" i="65"/>
  <c r="P25" i="65"/>
  <c r="O25" i="65"/>
  <c r="S24" i="65"/>
  <c r="R24" i="65"/>
  <c r="Q24" i="65"/>
  <c r="P24" i="65"/>
  <c r="S23" i="65"/>
  <c r="R23" i="65"/>
  <c r="Q23" i="65"/>
  <c r="P23" i="65"/>
  <c r="S22" i="65"/>
  <c r="R22" i="65"/>
  <c r="P22" i="65"/>
  <c r="O22" i="65"/>
  <c r="S21" i="65"/>
  <c r="R21" i="65"/>
  <c r="Q21" i="65"/>
  <c r="P21" i="65"/>
  <c r="O21" i="65"/>
  <c r="S20" i="65"/>
  <c r="R20" i="65"/>
  <c r="Q20" i="65"/>
  <c r="P20" i="65"/>
  <c r="O20" i="65"/>
  <c r="S19" i="65"/>
  <c r="R19" i="65"/>
  <c r="Q19" i="65"/>
  <c r="P19" i="65"/>
  <c r="E19" i="65"/>
  <c r="O19" i="65" s="1"/>
  <c r="D19" i="65"/>
  <c r="S18" i="65"/>
  <c r="R18" i="65"/>
  <c r="Q18" i="65"/>
  <c r="P18" i="65"/>
  <c r="S17" i="65"/>
  <c r="R17" i="65"/>
  <c r="P17" i="65"/>
  <c r="S16" i="65"/>
  <c r="R16" i="65"/>
  <c r="Q16" i="65"/>
  <c r="P16" i="65"/>
  <c r="S15" i="65"/>
  <c r="R15" i="65"/>
  <c r="Q15" i="65"/>
  <c r="P15" i="65"/>
  <c r="S14" i="65"/>
  <c r="N14" i="65"/>
  <c r="N13" i="65" s="1"/>
  <c r="M14" i="65"/>
  <c r="L14" i="65"/>
  <c r="Q14" i="65" s="1"/>
  <c r="K14" i="65"/>
  <c r="J14" i="65"/>
  <c r="J13" i="65" s="1"/>
  <c r="I14" i="65"/>
  <c r="I13" i="65" s="1"/>
  <c r="H14" i="65"/>
  <c r="R14" i="65" s="1"/>
  <c r="G14" i="65"/>
  <c r="F14" i="65"/>
  <c r="P14" i="65" s="1"/>
  <c r="M13" i="65"/>
  <c r="L13" i="65"/>
  <c r="K13" i="65"/>
  <c r="G13" i="65"/>
  <c r="Q12" i="65"/>
  <c r="D60" i="62"/>
  <c r="D59" i="62"/>
  <c r="D52" i="62"/>
  <c r="D51" i="62"/>
  <c r="D50" i="62"/>
  <c r="D48" i="62"/>
  <c r="D47" i="62"/>
  <c r="D46" i="62"/>
  <c r="E41" i="62"/>
  <c r="O41" i="62" s="1"/>
  <c r="D41" i="62"/>
  <c r="D39" i="62" s="1"/>
  <c r="E38" i="62"/>
  <c r="O38" i="62" s="1"/>
  <c r="D38" i="62"/>
  <c r="D37" i="62"/>
  <c r="E37" i="62" s="1"/>
  <c r="O37" i="62" s="1"/>
  <c r="E36" i="62"/>
  <c r="O36" i="62" s="1"/>
  <c r="F36" i="62"/>
  <c r="F35" i="62" s="1"/>
  <c r="P35" i="62" s="1"/>
  <c r="D36" i="62"/>
  <c r="N34" i="62"/>
  <c r="M34" i="62"/>
  <c r="I34" i="62"/>
  <c r="J34" i="62"/>
  <c r="K34" i="62"/>
  <c r="H34" i="62"/>
  <c r="Q33" i="62"/>
  <c r="N33" i="62"/>
  <c r="M33" i="62"/>
  <c r="I33" i="62"/>
  <c r="J33" i="62"/>
  <c r="K33" i="62"/>
  <c r="H33" i="62"/>
  <c r="Q32" i="62"/>
  <c r="N32" i="62"/>
  <c r="M32" i="62"/>
  <c r="I32" i="62"/>
  <c r="J32" i="62"/>
  <c r="K32" i="62"/>
  <c r="H32" i="62"/>
  <c r="E32" i="62"/>
  <c r="F32" i="62"/>
  <c r="E33" i="62"/>
  <c r="F33" i="62"/>
  <c r="E34" i="62"/>
  <c r="F34" i="62"/>
  <c r="D34" i="62"/>
  <c r="D33" i="62"/>
  <c r="D32" i="62"/>
  <c r="E28" i="62"/>
  <c r="O28" i="62" s="1"/>
  <c r="E29" i="62"/>
  <c r="O29" i="62" s="1"/>
  <c r="D29" i="62"/>
  <c r="D28" i="62"/>
  <c r="E24" i="62"/>
  <c r="O24" i="62" s="1"/>
  <c r="D24" i="62"/>
  <c r="D23" i="62" s="1"/>
  <c r="E18" i="62"/>
  <c r="O18" i="62" s="1"/>
  <c r="D18" i="62"/>
  <c r="E16" i="62"/>
  <c r="O16" i="62" s="1"/>
  <c r="E17" i="62"/>
  <c r="O17" i="62" s="1"/>
  <c r="D17" i="62"/>
  <c r="D16" i="62"/>
  <c r="E15" i="62"/>
  <c r="O15" i="62" s="1"/>
  <c r="D15" i="62"/>
  <c r="D63" i="62"/>
  <c r="D61" i="62"/>
  <c r="D55" i="62"/>
  <c r="D54" i="62"/>
  <c r="D53" i="62"/>
  <c r="S42" i="62"/>
  <c r="R42" i="62"/>
  <c r="Q42" i="62"/>
  <c r="P42" i="62"/>
  <c r="D42" i="62"/>
  <c r="S41" i="62"/>
  <c r="R41" i="62"/>
  <c r="Q41" i="62"/>
  <c r="P41" i="62"/>
  <c r="S40" i="62"/>
  <c r="R40" i="62"/>
  <c r="Q40" i="62"/>
  <c r="P40" i="62"/>
  <c r="O40" i="62"/>
  <c r="N39" i="62"/>
  <c r="M39" i="62"/>
  <c r="L39" i="62"/>
  <c r="K39" i="62"/>
  <c r="J39" i="62"/>
  <c r="I39" i="62"/>
  <c r="H39" i="62"/>
  <c r="G39" i="62"/>
  <c r="F39" i="62"/>
  <c r="S38" i="62"/>
  <c r="R38" i="62"/>
  <c r="Q38" i="62"/>
  <c r="P38" i="62"/>
  <c r="S37" i="62"/>
  <c r="R37" i="62"/>
  <c r="Q37" i="62"/>
  <c r="P37" i="62"/>
  <c r="S36" i="62"/>
  <c r="R36" i="62"/>
  <c r="Q36" i="62"/>
  <c r="I35" i="62"/>
  <c r="S35" i="62" s="1"/>
  <c r="H35" i="62"/>
  <c r="R35" i="62" s="1"/>
  <c r="G35" i="62"/>
  <c r="Q35" i="62" s="1"/>
  <c r="L31" i="62"/>
  <c r="G31" i="62"/>
  <c r="S30" i="62"/>
  <c r="R30" i="62"/>
  <c r="P30" i="62"/>
  <c r="O30" i="62"/>
  <c r="S29" i="62"/>
  <c r="R29" i="62"/>
  <c r="Q29" i="62"/>
  <c r="P29" i="62"/>
  <c r="S28" i="62"/>
  <c r="R28" i="62"/>
  <c r="Q28" i="62"/>
  <c r="P28" i="62"/>
  <c r="S27" i="62"/>
  <c r="R27" i="62"/>
  <c r="Q27" i="62"/>
  <c r="P27" i="62"/>
  <c r="S26" i="62"/>
  <c r="R26" i="62"/>
  <c r="P26" i="62"/>
  <c r="O26" i="62"/>
  <c r="S25" i="62"/>
  <c r="R25" i="62"/>
  <c r="Q25" i="62"/>
  <c r="P25" i="62"/>
  <c r="O25" i="62"/>
  <c r="S24" i="62"/>
  <c r="R24" i="62"/>
  <c r="Q24" i="62"/>
  <c r="P24" i="62"/>
  <c r="S23" i="62"/>
  <c r="R23" i="62"/>
  <c r="Q23" i="62"/>
  <c r="P23" i="62"/>
  <c r="S22" i="62"/>
  <c r="R22" i="62"/>
  <c r="P22" i="62"/>
  <c r="O22" i="62"/>
  <c r="S21" i="62"/>
  <c r="R21" i="62"/>
  <c r="Q21" i="62"/>
  <c r="P21" i="62"/>
  <c r="O21" i="62"/>
  <c r="S20" i="62"/>
  <c r="R20" i="62"/>
  <c r="Q20" i="62"/>
  <c r="P20" i="62"/>
  <c r="O20" i="62"/>
  <c r="S19" i="62"/>
  <c r="R19" i="62"/>
  <c r="Q19" i="62"/>
  <c r="P19" i="62"/>
  <c r="E19" i="62"/>
  <c r="O19" i="62" s="1"/>
  <c r="D19" i="62"/>
  <c r="S18" i="62"/>
  <c r="R18" i="62"/>
  <c r="Q18" i="62"/>
  <c r="P18" i="62"/>
  <c r="S17" i="62"/>
  <c r="R17" i="62"/>
  <c r="P17" i="62"/>
  <c r="S16" i="62"/>
  <c r="R16" i="62"/>
  <c r="Q16" i="62"/>
  <c r="P16" i="62"/>
  <c r="S15" i="62"/>
  <c r="R15" i="62"/>
  <c r="Q15" i="62"/>
  <c r="P15" i="62"/>
  <c r="N14" i="62"/>
  <c r="N13" i="62" s="1"/>
  <c r="M14" i="62"/>
  <c r="L14" i="62"/>
  <c r="L13" i="62" s="1"/>
  <c r="K14" i="62"/>
  <c r="K13" i="62" s="1"/>
  <c r="J14" i="62"/>
  <c r="J13" i="62" s="1"/>
  <c r="I14" i="62"/>
  <c r="H14" i="62"/>
  <c r="H13" i="62" s="1"/>
  <c r="G14" i="62"/>
  <c r="G13" i="62" s="1"/>
  <c r="F14" i="62"/>
  <c r="P14" i="62" s="1"/>
  <c r="I13" i="62"/>
  <c r="Q12" i="62"/>
  <c r="S13" i="65" l="1"/>
  <c r="Q13" i="65"/>
  <c r="N43" i="65"/>
  <c r="N12" i="65" s="1"/>
  <c r="R39" i="62"/>
  <c r="F13" i="65"/>
  <c r="P13" i="65" s="1"/>
  <c r="L43" i="65"/>
  <c r="L12" i="65" s="1"/>
  <c r="R14" i="62"/>
  <c r="H13" i="65"/>
  <c r="R13" i="65" s="1"/>
  <c r="Q31" i="65"/>
  <c r="D56" i="72"/>
  <c r="D57" i="72" s="1"/>
  <c r="D6" i="70" s="1"/>
  <c r="H12" i="72"/>
  <c r="E43" i="72"/>
  <c r="F12" i="69"/>
  <c r="R43" i="69"/>
  <c r="R12" i="69" s="1"/>
  <c r="D56" i="69"/>
  <c r="D57" i="69" s="1"/>
  <c r="E6" i="67" s="1"/>
  <c r="E43" i="69"/>
  <c r="O43" i="69" s="1"/>
  <c r="O12" i="69" s="1"/>
  <c r="I12" i="69"/>
  <c r="S43" i="69"/>
  <c r="S12" i="69" s="1"/>
  <c r="P39" i="65"/>
  <c r="O24" i="65"/>
  <c r="G43" i="65"/>
  <c r="G12" i="65" s="1"/>
  <c r="M31" i="65"/>
  <c r="M43" i="65" s="1"/>
  <c r="M12" i="65" s="1"/>
  <c r="J31" i="65"/>
  <c r="J43" i="65" s="1"/>
  <c r="J12" i="65" s="1"/>
  <c r="R33" i="65"/>
  <c r="O34" i="65"/>
  <c r="K31" i="65"/>
  <c r="K43" i="65" s="1"/>
  <c r="I31" i="65"/>
  <c r="S31" i="65" s="1"/>
  <c r="F31" i="65"/>
  <c r="F43" i="65" s="1"/>
  <c r="R34" i="65"/>
  <c r="E35" i="65"/>
  <c r="O35" i="65" s="1"/>
  <c r="S34" i="65"/>
  <c r="D14" i="65"/>
  <c r="D13" i="65" s="1"/>
  <c r="D43" i="65" s="1"/>
  <c r="O36" i="65"/>
  <c r="E14" i="65"/>
  <c r="O14" i="65" s="1"/>
  <c r="D45" i="65"/>
  <c r="O41" i="65"/>
  <c r="O39" i="65" s="1"/>
  <c r="O32" i="65"/>
  <c r="P32" i="65"/>
  <c r="R32" i="65"/>
  <c r="O33" i="65"/>
  <c r="D49" i="65"/>
  <c r="D27" i="65"/>
  <c r="S32" i="65"/>
  <c r="P33" i="65"/>
  <c r="P35" i="65"/>
  <c r="P34" i="65"/>
  <c r="E42" i="65"/>
  <c r="E27" i="65"/>
  <c r="O27" i="65" s="1"/>
  <c r="P36" i="65"/>
  <c r="O16" i="65"/>
  <c r="H31" i="65"/>
  <c r="E31" i="65"/>
  <c r="S33" i="65"/>
  <c r="F13" i="62"/>
  <c r="P13" i="62" s="1"/>
  <c r="S14" i="62"/>
  <c r="Q39" i="62"/>
  <c r="S39" i="62"/>
  <c r="S13" i="62"/>
  <c r="P39" i="62"/>
  <c r="P36" i="62"/>
  <c r="S32" i="62"/>
  <c r="R33" i="62"/>
  <c r="P32" i="62"/>
  <c r="O34" i="62"/>
  <c r="S33" i="62"/>
  <c r="P34" i="62"/>
  <c r="P33" i="62"/>
  <c r="R34" i="62"/>
  <c r="O32" i="62"/>
  <c r="R32" i="62"/>
  <c r="O33" i="62"/>
  <c r="S34" i="62"/>
  <c r="Q31" i="62"/>
  <c r="G43" i="62"/>
  <c r="G12" i="62" s="1"/>
  <c r="E23" i="62"/>
  <c r="O23" i="62" s="1"/>
  <c r="D45" i="62"/>
  <c r="Q13" i="62"/>
  <c r="L43" i="62"/>
  <c r="L12" i="62" s="1"/>
  <c r="Q14" i="62"/>
  <c r="D31" i="62"/>
  <c r="F31" i="62"/>
  <c r="E31" i="62"/>
  <c r="D14" i="62"/>
  <c r="D13" i="62" s="1"/>
  <c r="D27" i="62"/>
  <c r="K31" i="62"/>
  <c r="K43" i="62" s="1"/>
  <c r="K12" i="62" s="1"/>
  <c r="D49" i="62"/>
  <c r="D62" i="62"/>
  <c r="M31" i="62"/>
  <c r="D35" i="62"/>
  <c r="J31" i="62"/>
  <c r="J43" i="62" s="1"/>
  <c r="J12" i="62" s="1"/>
  <c r="N31" i="62"/>
  <c r="N43" i="62" s="1"/>
  <c r="N12" i="62" s="1"/>
  <c r="O39" i="62"/>
  <c r="H31" i="62"/>
  <c r="M13" i="62"/>
  <c r="R13" i="62" s="1"/>
  <c r="E39" i="62"/>
  <c r="E42" i="62"/>
  <c r="E27" i="62"/>
  <c r="O27" i="62" s="1"/>
  <c r="E35" i="62"/>
  <c r="O35" i="62" s="1"/>
  <c r="E14" i="62"/>
  <c r="I31" i="62"/>
  <c r="I43" i="62" s="1"/>
  <c r="D41" i="53"/>
  <c r="D63" i="53"/>
  <c r="D61" i="53"/>
  <c r="D60" i="53"/>
  <c r="D55" i="53"/>
  <c r="D54" i="53"/>
  <c r="D53" i="53"/>
  <c r="D42" i="53"/>
  <c r="C6" i="70" l="1"/>
  <c r="E6" i="70"/>
  <c r="O43" i="72"/>
  <c r="O12" i="72" s="1"/>
  <c r="E12" i="72"/>
  <c r="F6" i="70" s="1"/>
  <c r="D6" i="67"/>
  <c r="C6" i="67"/>
  <c r="E12" i="69"/>
  <c r="F6" i="67" s="1"/>
  <c r="O31" i="65"/>
  <c r="I43" i="65"/>
  <c r="I12" i="65" s="1"/>
  <c r="P31" i="65"/>
  <c r="E13" i="65"/>
  <c r="O13" i="65" s="1"/>
  <c r="D12" i="65"/>
  <c r="K12" i="65"/>
  <c r="D56" i="65"/>
  <c r="D57" i="65" s="1"/>
  <c r="P43" i="65"/>
  <c r="P12" i="65" s="1"/>
  <c r="F12" i="65"/>
  <c r="H43" i="65"/>
  <c r="R31" i="65"/>
  <c r="O42" i="65"/>
  <c r="P31" i="62"/>
  <c r="D43" i="62"/>
  <c r="D56" i="62" s="1"/>
  <c r="F43" i="62"/>
  <c r="O31" i="62"/>
  <c r="S31" i="62"/>
  <c r="R31" i="62"/>
  <c r="M43" i="62"/>
  <c r="M12" i="62" s="1"/>
  <c r="O14" i="62"/>
  <c r="E13" i="62"/>
  <c r="O13" i="62" s="1"/>
  <c r="S43" i="62"/>
  <c r="S12" i="62" s="1"/>
  <c r="I12" i="62"/>
  <c r="H43" i="62"/>
  <c r="O42" i="62"/>
  <c r="S42" i="36"/>
  <c r="R42" i="36"/>
  <c r="Q42" i="36"/>
  <c r="P42" i="36"/>
  <c r="S41" i="36"/>
  <c r="R41" i="36"/>
  <c r="Q41" i="36"/>
  <c r="P41" i="36"/>
  <c r="S40" i="36"/>
  <c r="R40" i="36"/>
  <c r="Q40" i="36"/>
  <c r="P40" i="36"/>
  <c r="O40" i="36"/>
  <c r="S38" i="36"/>
  <c r="R38" i="36"/>
  <c r="Q38" i="36"/>
  <c r="P38" i="36"/>
  <c r="S37" i="36"/>
  <c r="R37" i="36"/>
  <c r="Q37" i="36"/>
  <c r="P37" i="36"/>
  <c r="S36" i="36"/>
  <c r="R36" i="36"/>
  <c r="Q36" i="36"/>
  <c r="Q33" i="36"/>
  <c r="Q32" i="36"/>
  <c r="S30" i="36"/>
  <c r="R30" i="36"/>
  <c r="P30" i="36"/>
  <c r="S29" i="36"/>
  <c r="R29" i="36"/>
  <c r="Q29" i="36"/>
  <c r="P29" i="36"/>
  <c r="O29" i="36"/>
  <c r="S28" i="36"/>
  <c r="R28" i="36"/>
  <c r="Q28" i="36"/>
  <c r="P28" i="36"/>
  <c r="S27" i="36"/>
  <c r="R27" i="36"/>
  <c r="Q27" i="36"/>
  <c r="P27" i="36"/>
  <c r="S26" i="36"/>
  <c r="R26" i="36"/>
  <c r="P26" i="36"/>
  <c r="O26" i="36"/>
  <c r="S25" i="36"/>
  <c r="R25" i="36"/>
  <c r="Q25" i="36"/>
  <c r="P25" i="36"/>
  <c r="O25" i="36"/>
  <c r="S24" i="36"/>
  <c r="R24" i="36"/>
  <c r="Q24" i="36"/>
  <c r="P24" i="36"/>
  <c r="O24" i="36"/>
  <c r="S23" i="36"/>
  <c r="R23" i="36"/>
  <c r="Q23" i="36"/>
  <c r="P23" i="36"/>
  <c r="S22" i="36"/>
  <c r="R22" i="36"/>
  <c r="P22" i="36"/>
  <c r="O22" i="36"/>
  <c r="S21" i="36"/>
  <c r="R21" i="36"/>
  <c r="Q21" i="36"/>
  <c r="P21" i="36"/>
  <c r="O21" i="36"/>
  <c r="S20" i="36"/>
  <c r="R20" i="36"/>
  <c r="Q20" i="36"/>
  <c r="P20" i="36"/>
  <c r="O20" i="36"/>
  <c r="S19" i="36"/>
  <c r="R19" i="36"/>
  <c r="Q19" i="36"/>
  <c r="P19" i="36"/>
  <c r="S18" i="36"/>
  <c r="R18" i="36"/>
  <c r="Q18" i="36"/>
  <c r="P18" i="36"/>
  <c r="S17" i="36"/>
  <c r="R17" i="36"/>
  <c r="P17" i="36"/>
  <c r="S16" i="36"/>
  <c r="R16" i="36"/>
  <c r="Q16" i="36"/>
  <c r="P16" i="36"/>
  <c r="S15" i="36"/>
  <c r="R15" i="36"/>
  <c r="Q15" i="36"/>
  <c r="P15" i="36"/>
  <c r="Q12" i="36"/>
  <c r="S42" i="53"/>
  <c r="R42" i="53"/>
  <c r="Q42" i="53"/>
  <c r="P42" i="53"/>
  <c r="S41" i="53"/>
  <c r="R41" i="53"/>
  <c r="Q41" i="53"/>
  <c r="P41" i="53"/>
  <c r="S40" i="53"/>
  <c r="R40" i="53"/>
  <c r="Q40" i="53"/>
  <c r="P40" i="53"/>
  <c r="O40" i="53"/>
  <c r="S38" i="53"/>
  <c r="R38" i="53"/>
  <c r="Q38" i="53"/>
  <c r="P38" i="53"/>
  <c r="S37" i="53"/>
  <c r="R37" i="53"/>
  <c r="Q37" i="53"/>
  <c r="P37" i="53"/>
  <c r="S36" i="53"/>
  <c r="R36" i="53"/>
  <c r="Q36" i="53"/>
  <c r="Q33" i="53"/>
  <c r="Q32" i="53"/>
  <c r="S30" i="53"/>
  <c r="R30" i="53"/>
  <c r="P30" i="53"/>
  <c r="S29" i="53"/>
  <c r="R29" i="53"/>
  <c r="Q29" i="53"/>
  <c r="P29" i="53"/>
  <c r="O29" i="53"/>
  <c r="S28" i="53"/>
  <c r="R28" i="53"/>
  <c r="Q28" i="53"/>
  <c r="P28" i="53"/>
  <c r="S27" i="53"/>
  <c r="R27" i="53"/>
  <c r="Q27" i="53"/>
  <c r="P27" i="53"/>
  <c r="S26" i="53"/>
  <c r="R26" i="53"/>
  <c r="P26" i="53"/>
  <c r="O26" i="53"/>
  <c r="S25" i="53"/>
  <c r="R25" i="53"/>
  <c r="Q25" i="53"/>
  <c r="P25" i="53"/>
  <c r="O25" i="53"/>
  <c r="S24" i="53"/>
  <c r="R24" i="53"/>
  <c r="Q24" i="53"/>
  <c r="P24" i="53"/>
  <c r="O24" i="53"/>
  <c r="S23" i="53"/>
  <c r="R23" i="53"/>
  <c r="Q23" i="53"/>
  <c r="P23" i="53"/>
  <c r="S22" i="53"/>
  <c r="R22" i="53"/>
  <c r="P22" i="53"/>
  <c r="O22" i="53"/>
  <c r="S21" i="53"/>
  <c r="R21" i="53"/>
  <c r="Q21" i="53"/>
  <c r="P21" i="53"/>
  <c r="O21" i="53"/>
  <c r="S20" i="53"/>
  <c r="R20" i="53"/>
  <c r="Q20" i="53"/>
  <c r="P20" i="53"/>
  <c r="O20" i="53"/>
  <c r="S19" i="53"/>
  <c r="R19" i="53"/>
  <c r="Q19" i="53"/>
  <c r="P19" i="53"/>
  <c r="S18" i="53"/>
  <c r="R18" i="53"/>
  <c r="Q18" i="53"/>
  <c r="P18" i="53"/>
  <c r="S17" i="53"/>
  <c r="R17" i="53"/>
  <c r="P17" i="53"/>
  <c r="S16" i="53"/>
  <c r="R16" i="53"/>
  <c r="Q16" i="53"/>
  <c r="P16" i="53"/>
  <c r="S15" i="53"/>
  <c r="R15" i="53"/>
  <c r="Q15" i="53"/>
  <c r="P15" i="53"/>
  <c r="Q12" i="53"/>
  <c r="D63" i="36"/>
  <c r="D60" i="36"/>
  <c r="D61" i="36"/>
  <c r="D55" i="36"/>
  <c r="D54" i="36"/>
  <c r="D53" i="36"/>
  <c r="D42" i="36"/>
  <c r="E42" i="36" s="1"/>
  <c r="O42" i="36" s="1"/>
  <c r="Q39" i="53" l="1"/>
  <c r="S43" i="65"/>
  <c r="S12" i="65" s="1"/>
  <c r="E43" i="65"/>
  <c r="E12" i="65" s="1"/>
  <c r="F6" i="64" s="1"/>
  <c r="C6" i="64"/>
  <c r="E6" i="64"/>
  <c r="D6" i="64"/>
  <c r="R43" i="65"/>
  <c r="R12" i="65" s="1"/>
  <c r="H12" i="65"/>
  <c r="D57" i="62"/>
  <c r="D6" i="60" s="1"/>
  <c r="D12" i="62"/>
  <c r="F12" i="62"/>
  <c r="P43" i="62"/>
  <c r="P12" i="62" s="1"/>
  <c r="E43" i="62"/>
  <c r="O43" i="62" s="1"/>
  <c r="O12" i="62" s="1"/>
  <c r="R43" i="62"/>
  <c r="R12" i="62" s="1"/>
  <c r="H12" i="62"/>
  <c r="Q39" i="36"/>
  <c r="P39" i="36"/>
  <c r="S39" i="36"/>
  <c r="R39" i="36"/>
  <c r="S39" i="53"/>
  <c r="R39" i="53"/>
  <c r="P39" i="53"/>
  <c r="E42" i="53"/>
  <c r="O42" i="53" s="1"/>
  <c r="D59" i="36"/>
  <c r="D52" i="36"/>
  <c r="D51" i="36"/>
  <c r="D50" i="36"/>
  <c r="D48" i="36"/>
  <c r="D47" i="36"/>
  <c r="D46" i="36"/>
  <c r="E41" i="36"/>
  <c r="O41" i="36" s="1"/>
  <c r="O39" i="36" s="1"/>
  <c r="D41" i="36"/>
  <c r="E38" i="36"/>
  <c r="O38" i="36" s="1"/>
  <c r="D38" i="36"/>
  <c r="E37" i="36"/>
  <c r="O37" i="36" s="1"/>
  <c r="D37" i="36"/>
  <c r="E36" i="36"/>
  <c r="O36" i="36" s="1"/>
  <c r="F36" i="36"/>
  <c r="P36" i="36" s="1"/>
  <c r="D36" i="36"/>
  <c r="N34" i="36"/>
  <c r="M34" i="36"/>
  <c r="I34" i="36"/>
  <c r="J34" i="36"/>
  <c r="K34" i="36"/>
  <c r="H34" i="36"/>
  <c r="E34" i="36"/>
  <c r="F34" i="36"/>
  <c r="D34" i="36"/>
  <c r="N33" i="36"/>
  <c r="M33" i="36"/>
  <c r="I33" i="36"/>
  <c r="J33" i="36"/>
  <c r="K33" i="36"/>
  <c r="H33" i="36"/>
  <c r="R33" i="36" s="1"/>
  <c r="E33" i="36"/>
  <c r="F33" i="36"/>
  <c r="D33" i="36"/>
  <c r="N32" i="36"/>
  <c r="M32" i="36"/>
  <c r="I32" i="36"/>
  <c r="J32" i="36"/>
  <c r="K32" i="36"/>
  <c r="H32" i="36"/>
  <c r="E32" i="36"/>
  <c r="F32" i="36"/>
  <c r="D32" i="36"/>
  <c r="E28" i="36"/>
  <c r="O28" i="36" s="1"/>
  <c r="E30" i="36"/>
  <c r="O30" i="36" s="1"/>
  <c r="D30" i="36"/>
  <c r="D28" i="36"/>
  <c r="E18" i="36"/>
  <c r="O18" i="36" s="1"/>
  <c r="D18" i="36"/>
  <c r="E15" i="36"/>
  <c r="O15" i="36" s="1"/>
  <c r="E16" i="36"/>
  <c r="O16" i="36" s="1"/>
  <c r="E17" i="36"/>
  <c r="O17" i="36" s="1"/>
  <c r="D17" i="36"/>
  <c r="D16" i="36"/>
  <c r="D15" i="36"/>
  <c r="D59" i="53"/>
  <c r="D51" i="53"/>
  <c r="D50" i="53"/>
  <c r="D52" i="53"/>
  <c r="D48" i="53"/>
  <c r="D47" i="53"/>
  <c r="D46" i="53"/>
  <c r="E41" i="53"/>
  <c r="O41" i="53" s="1"/>
  <c r="O39" i="53" s="1"/>
  <c r="E38" i="53"/>
  <c r="O38" i="53" s="1"/>
  <c r="D38" i="53"/>
  <c r="E37" i="53"/>
  <c r="O37" i="53" s="1"/>
  <c r="D37" i="53"/>
  <c r="E36" i="53"/>
  <c r="O36" i="53" s="1"/>
  <c r="F36" i="53"/>
  <c r="P36" i="53" s="1"/>
  <c r="D36" i="53"/>
  <c r="N34" i="53"/>
  <c r="M34" i="53"/>
  <c r="I34" i="53"/>
  <c r="J34" i="53"/>
  <c r="K34" i="53"/>
  <c r="H34" i="53"/>
  <c r="E34" i="53"/>
  <c r="O34" i="53" s="1"/>
  <c r="F34" i="53"/>
  <c r="D34" i="53"/>
  <c r="N33" i="53"/>
  <c r="M33" i="53"/>
  <c r="I33" i="53"/>
  <c r="J33" i="53"/>
  <c r="K33" i="53"/>
  <c r="H33" i="53"/>
  <c r="E33" i="53"/>
  <c r="F33" i="53"/>
  <c r="D33" i="53"/>
  <c r="N32" i="53"/>
  <c r="M32" i="53"/>
  <c r="I32" i="53"/>
  <c r="J32" i="53"/>
  <c r="K32" i="53"/>
  <c r="H32" i="53"/>
  <c r="E32" i="53"/>
  <c r="F32" i="53"/>
  <c r="D32" i="53"/>
  <c r="E28" i="53"/>
  <c r="O28" i="53" s="1"/>
  <c r="E30" i="53"/>
  <c r="O30" i="53" s="1"/>
  <c r="D30" i="53"/>
  <c r="D28" i="53"/>
  <c r="E15" i="53"/>
  <c r="O15" i="53" s="1"/>
  <c r="E16" i="53"/>
  <c r="O16" i="53" s="1"/>
  <c r="E17" i="53"/>
  <c r="O17" i="53" s="1"/>
  <c r="E18" i="53"/>
  <c r="O18" i="53" s="1"/>
  <c r="D18" i="53"/>
  <c r="D17" i="53"/>
  <c r="D16" i="53"/>
  <c r="D15" i="53"/>
  <c r="R33" i="53" l="1"/>
  <c r="R34" i="53"/>
  <c r="S33" i="53"/>
  <c r="O43" i="65"/>
  <c r="O12" i="65" s="1"/>
  <c r="C6" i="60"/>
  <c r="E6" i="60"/>
  <c r="S32" i="53"/>
  <c r="E12" i="62"/>
  <c r="F6" i="60" s="1"/>
  <c r="O34" i="36"/>
  <c r="S32" i="36"/>
  <c r="S34" i="36"/>
  <c r="R34" i="36"/>
  <c r="S33" i="36"/>
  <c r="P32" i="36"/>
  <c r="O32" i="36"/>
  <c r="P33" i="36"/>
  <c r="R32" i="36"/>
  <c r="O33" i="36"/>
  <c r="P34" i="36"/>
  <c r="O32" i="53"/>
  <c r="S34" i="53"/>
  <c r="P32" i="53"/>
  <c r="P33" i="53"/>
  <c r="R32" i="53"/>
  <c r="O33" i="53"/>
  <c r="P34" i="53"/>
  <c r="D62" i="53"/>
  <c r="E39" i="53"/>
  <c r="N39" i="53"/>
  <c r="M39" i="53"/>
  <c r="L39" i="53"/>
  <c r="K39" i="53"/>
  <c r="J39" i="53"/>
  <c r="I39" i="53"/>
  <c r="H39" i="53"/>
  <c r="G39" i="53"/>
  <c r="F39" i="53"/>
  <c r="F35" i="53"/>
  <c r="P35" i="53" s="1"/>
  <c r="I35" i="53"/>
  <c r="S35" i="53" s="1"/>
  <c r="H35" i="53"/>
  <c r="R35" i="53" s="1"/>
  <c r="G35" i="53"/>
  <c r="Q35" i="53" s="1"/>
  <c r="L31" i="53"/>
  <c r="G31" i="53"/>
  <c r="E23" i="53"/>
  <c r="O23" i="53" s="1"/>
  <c r="D23" i="53"/>
  <c r="E19" i="53"/>
  <c r="O19" i="53" s="1"/>
  <c r="D19" i="53"/>
  <c r="N14" i="53"/>
  <c r="N13" i="53" s="1"/>
  <c r="M14" i="53"/>
  <c r="M13" i="53" s="1"/>
  <c r="L14" i="53"/>
  <c r="L13" i="53" s="1"/>
  <c r="K14" i="53"/>
  <c r="K13" i="53" s="1"/>
  <c r="J14" i="53"/>
  <c r="J13" i="53" s="1"/>
  <c r="I14" i="53"/>
  <c r="H14" i="53"/>
  <c r="G14" i="53"/>
  <c r="F14" i="53"/>
  <c r="P14" i="53" s="1"/>
  <c r="Q31" i="53" l="1"/>
  <c r="Q14" i="53"/>
  <c r="R14" i="53"/>
  <c r="S14" i="53"/>
  <c r="F13" i="53"/>
  <c r="P13" i="53" s="1"/>
  <c r="G13" i="53"/>
  <c r="Q13" i="53" s="1"/>
  <c r="H13" i="53"/>
  <c r="R13" i="53" s="1"/>
  <c r="I13" i="53"/>
  <c r="S13" i="53" s="1"/>
  <c r="L43" i="53"/>
  <c r="L12" i="53" s="1"/>
  <c r="D49" i="53"/>
  <c r="D45" i="53"/>
  <c r="D39" i="53"/>
  <c r="D35" i="53"/>
  <c r="D31" i="53"/>
  <c r="D27" i="53"/>
  <c r="E31" i="53"/>
  <c r="N31" i="53"/>
  <c r="N43" i="53" s="1"/>
  <c r="I31" i="53"/>
  <c r="H31" i="53"/>
  <c r="M31" i="53"/>
  <c r="M43" i="53" s="1"/>
  <c r="E27" i="53"/>
  <c r="O27" i="53" s="1"/>
  <c r="E14" i="53"/>
  <c r="O14" i="53" s="1"/>
  <c r="J31" i="53"/>
  <c r="J43" i="53" s="1"/>
  <c r="D14" i="53"/>
  <c r="K31" i="53"/>
  <c r="K43" i="53" s="1"/>
  <c r="F31" i="53"/>
  <c r="E35" i="53"/>
  <c r="O35" i="53" s="1"/>
  <c r="S31" i="53" l="1"/>
  <c r="P31" i="53"/>
  <c r="G43" i="53"/>
  <c r="G12" i="53" s="1"/>
  <c r="R31" i="53"/>
  <c r="O31" i="53"/>
  <c r="F43" i="53"/>
  <c r="P43" i="53" s="1"/>
  <c r="P12" i="53" s="1"/>
  <c r="I43" i="53"/>
  <c r="S43" i="53" s="1"/>
  <c r="S12" i="53" s="1"/>
  <c r="H43" i="53"/>
  <c r="R43" i="53" s="1"/>
  <c r="R12" i="53" s="1"/>
  <c r="N12" i="53"/>
  <c r="E13" i="53"/>
  <c r="O13" i="53" s="1"/>
  <c r="J12" i="53"/>
  <c r="M12" i="53"/>
  <c r="K12" i="53"/>
  <c r="D13" i="53"/>
  <c r="F12" i="53" l="1"/>
  <c r="H12" i="53"/>
  <c r="I12" i="53"/>
  <c r="E43" i="53"/>
  <c r="O43" i="53" s="1"/>
  <c r="O12" i="53" s="1"/>
  <c r="D43" i="53"/>
  <c r="E12" i="53" l="1"/>
  <c r="D12" i="53"/>
  <c r="D56" i="53"/>
  <c r="D39" i="36"/>
  <c r="D62" i="36"/>
  <c r="D49" i="36"/>
  <c r="D45" i="36"/>
  <c r="N39" i="36"/>
  <c r="M39" i="36"/>
  <c r="L39" i="36"/>
  <c r="K39" i="36"/>
  <c r="J39" i="36"/>
  <c r="I39" i="36"/>
  <c r="H39" i="36"/>
  <c r="G39" i="36"/>
  <c r="F39" i="36"/>
  <c r="I35" i="36"/>
  <c r="S35" i="36" s="1"/>
  <c r="H35" i="36"/>
  <c r="R35" i="36" s="1"/>
  <c r="G35" i="36"/>
  <c r="Q35" i="36" s="1"/>
  <c r="L31" i="36"/>
  <c r="G31" i="36"/>
  <c r="E23" i="36"/>
  <c r="O23" i="36" s="1"/>
  <c r="D23" i="36"/>
  <c r="E19" i="36"/>
  <c r="O19" i="36" s="1"/>
  <c r="D19" i="36"/>
  <c r="N14" i="36"/>
  <c r="N13" i="36" s="1"/>
  <c r="M14" i="36"/>
  <c r="M13" i="36" s="1"/>
  <c r="L14" i="36"/>
  <c r="L13" i="36" s="1"/>
  <c r="K14" i="36"/>
  <c r="K13" i="36" s="1"/>
  <c r="J14" i="36"/>
  <c r="J13" i="36" s="1"/>
  <c r="I14" i="36"/>
  <c r="H14" i="36"/>
  <c r="G14" i="36"/>
  <c r="F14" i="36"/>
  <c r="F13" i="36" l="1"/>
  <c r="P13" i="36" s="1"/>
  <c r="P14" i="36"/>
  <c r="G13" i="36"/>
  <c r="Q13" i="36" s="1"/>
  <c r="Q14" i="36"/>
  <c r="H13" i="36"/>
  <c r="R13" i="36" s="1"/>
  <c r="R14" i="36"/>
  <c r="I13" i="36"/>
  <c r="S13" i="36" s="1"/>
  <c r="S14" i="36"/>
  <c r="Q31" i="36"/>
  <c r="L43" i="36"/>
  <c r="L12" i="36" s="1"/>
  <c r="F6" i="51"/>
  <c r="D57" i="53"/>
  <c r="E39" i="36"/>
  <c r="D35" i="36"/>
  <c r="N31" i="36"/>
  <c r="N43" i="36" s="1"/>
  <c r="E31" i="36"/>
  <c r="I31" i="36"/>
  <c r="E14" i="36"/>
  <c r="O14" i="36" s="1"/>
  <c r="H31" i="36"/>
  <c r="K31" i="36"/>
  <c r="K43" i="36" s="1"/>
  <c r="D31" i="36"/>
  <c r="D27" i="36"/>
  <c r="D14" i="36"/>
  <c r="D13" i="36" s="1"/>
  <c r="M31" i="36"/>
  <c r="M43" i="36" s="1"/>
  <c r="E27" i="36"/>
  <c r="O27" i="36" s="1"/>
  <c r="F31" i="36"/>
  <c r="E35" i="36"/>
  <c r="O35" i="36" s="1"/>
  <c r="F35" i="36"/>
  <c r="P35" i="36" s="1"/>
  <c r="J31" i="36"/>
  <c r="J43" i="36" s="1"/>
  <c r="G43" i="36" l="1"/>
  <c r="G12" i="36" s="1"/>
  <c r="P31" i="36"/>
  <c r="O31" i="36"/>
  <c r="H43" i="36"/>
  <c r="R43" i="36" s="1"/>
  <c r="R12" i="36" s="1"/>
  <c r="R31" i="36"/>
  <c r="I43" i="36"/>
  <c r="S31" i="36"/>
  <c r="C6" i="51"/>
  <c r="D6" i="51"/>
  <c r="E6" i="51"/>
  <c r="K12" i="36"/>
  <c r="E13" i="36"/>
  <c r="O13" i="36" s="1"/>
  <c r="D43" i="36"/>
  <c r="J12" i="36"/>
  <c r="M12" i="36"/>
  <c r="N12" i="36"/>
  <c r="F43" i="36"/>
  <c r="P43" i="36" s="1"/>
  <c r="P12" i="36" s="1"/>
  <c r="D12" i="36" l="1"/>
  <c r="D56" i="36"/>
  <c r="D57" i="36" s="1"/>
  <c r="I12" i="36"/>
  <c r="S43" i="36"/>
  <c r="S12" i="36" s="1"/>
  <c r="H12" i="36"/>
  <c r="E43" i="36"/>
  <c r="F12" i="36"/>
  <c r="C6" i="41" l="1"/>
  <c r="E12" i="36"/>
  <c r="F6" i="41" s="1"/>
  <c r="O43" i="36"/>
  <c r="O12" i="36" s="1"/>
  <c r="D6" i="41"/>
  <c r="E6" i="4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v3112_1_FINANCE" type="6" refreshedVersion="6" background="1" saveData="1">
    <textPr sourceFile="C:\Users\fra.esposito\Downloads\v3112_1_FINANCE.txt" decimal="," thousands="." tab="0" delimiter="|">
      <textFields count="26">
        <textField type="text"/>
        <textField type="text"/>
        <textField type="text"/>
        <textField type="text"/>
        <textField type="text"/>
        <textField type="text"/>
        <textField type="text"/>
        <textField type="text"/>
        <textField type="text"/>
        <textField type="text"/>
        <textField type="text"/>
        <textField type="text"/>
        <textField type="text"/>
        <textField type="text"/>
        <textField/>
        <textField/>
        <textField/>
        <textField/>
        <textField/>
        <textField/>
        <textField/>
        <textField/>
        <textField/>
        <textField type="text"/>
        <textField type="text"/>
        <textField type="text"/>
      </textFields>
    </textPr>
  </connection>
  <connection id="2" xr16:uid="{00000000-0015-0000-FFFF-FFFF01000000}" name="v3112_1_FINANCE1" type="6" refreshedVersion="6" background="1" saveData="1">
    <textPr sourceFile="C:\Users\fra.esposito\Downloads\v3112_1_FINANCE.txt" decimal="," thousands="." tab="0" delimiter="|">
      <textFields count="26">
        <textField type="text"/>
        <textField type="text"/>
        <textField type="text"/>
        <textField type="text"/>
        <textField type="text"/>
        <textField type="text"/>
        <textField type="text"/>
        <textField type="text"/>
        <textField type="text"/>
        <textField type="text"/>
        <textField type="text"/>
        <textField type="text"/>
        <textField type="text"/>
        <textField type="text"/>
        <textField/>
        <textField/>
        <textField/>
        <textField/>
        <textField/>
        <textField/>
        <textField/>
        <textField/>
        <textField/>
        <textField type="text"/>
        <textField type="text"/>
        <textField type="text"/>
      </textFields>
    </textPr>
  </connection>
</connections>
</file>

<file path=xl/sharedStrings.xml><?xml version="1.0" encoding="utf-8"?>
<sst xmlns="http://schemas.openxmlformats.org/spreadsheetml/2006/main" count="7582" uniqueCount="295">
  <si>
    <t>Template 7 - Mitigating actions: Assets for the calculation of GAR</t>
  </si>
  <si>
    <t>a</t>
  </si>
  <si>
    <t>b</t>
  </si>
  <si>
    <t>c</t>
  </si>
  <si>
    <t>d</t>
  </si>
  <si>
    <t>e</t>
  </si>
  <si>
    <t>f</t>
  </si>
  <si>
    <t>g</t>
  </si>
  <si>
    <t>h</t>
  </si>
  <si>
    <t>i</t>
  </si>
  <si>
    <t>j</t>
  </si>
  <si>
    <t>k</t>
  </si>
  <si>
    <t>l</t>
  </si>
  <si>
    <t>m</t>
  </si>
  <si>
    <t>n</t>
  </si>
  <si>
    <t>o</t>
  </si>
  <si>
    <t>p</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</si>
  <si>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</si>
  <si>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</si>
  <si>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</si>
  <si>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</si>
  <si>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</si>
  <si>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</si>
  <si>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</si>
  <si>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</si>
  <si>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</si>
  <si>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</si>
  <si>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</si>
  <si>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</si>
  <si>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Loans and advances, debt securities and equity instruments not HfT eligible for GAR calculation</t>
  </si>
  <si>
    <t xml:space="preserve">Financial corporations </t>
  </si>
  <si>
    <t>Credit institutions</t>
  </si>
  <si>
    <t>Loans and advances</t>
  </si>
  <si>
    <t>Debt securities, including UoP</t>
  </si>
  <si>
    <t>Equity instruments</t>
  </si>
  <si>
    <t>Other financial corporations</t>
  </si>
  <si>
    <t>of which investment firms</t>
  </si>
  <si>
    <t>of which  management companies</t>
  </si>
  <si>
    <t>of which insurance undertakings</t>
  </si>
  <si>
    <t>Non-financial corporations (subject to NFRD disclosure obligations)</t>
  </si>
  <si>
    <t>Households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</si>
  <si>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</si>
  <si>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</si>
  <si>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</si>
  <si>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</si>
  <si>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</si>
  <si>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</si>
  <si>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</si>
  <si>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</si>
  <si>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</si>
  <si>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</si>
  <si>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Debt securities</t>
  </si>
  <si>
    <t>Non-EU Non-financial corporations (not subject to NFRD disclosure obligations)</t>
  </si>
  <si>
    <t>Derivatives</t>
  </si>
  <si>
    <t>On demand interbank loans</t>
  </si>
  <si>
    <t>Cash and cash-related assets</t>
  </si>
  <si>
    <t>Other assets (e.g. Goodwill, commodities etc.)</t>
  </si>
  <si>
    <t>TOTAL ASSETS IN THE DENOMINATOR (GAR)</t>
  </si>
  <si>
    <t>Sovereigns</t>
  </si>
  <si>
    <t>Central banks exposure</t>
  </si>
  <si>
    <t>Trading book</t>
  </si>
  <si>
    <t>TOTAL ASSETS EXCLUDED FROM NUMERATOR AND DENOMINATOR</t>
  </si>
  <si>
    <t>TOTAL ASSETS</t>
  </si>
  <si>
    <t>Template 6. Summary of GAR KPIs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</si>
  <si>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</si>
  <si>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</si>
  <si>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</si>
  <si>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</si>
  <si>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</si>
  <si>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</si>
  <si>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</si>
  <si>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</si>
  <si>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EUR</t>
  </si>
  <si>
    <r>
      <t>Other assets excluded from both the numerator and denominator for GAR</t>
    </r>
    <r>
      <rPr>
        <b/>
        <strike/>
        <sz val="11"/>
        <color rgb="FFFF0000"/>
        <rFont val="Century Gothic"/>
        <family val="2"/>
      </rPr>
      <t xml:space="preserve"> </t>
    </r>
    <r>
      <rPr>
        <b/>
        <sz val="11"/>
        <color theme="1"/>
        <rFont val="Century Gothic"/>
        <family val="2"/>
      </rPr>
      <t xml:space="preserve">calculation </t>
    </r>
  </si>
  <si>
    <t>DEBT_SEC</t>
  </si>
  <si>
    <t>N</t>
  </si>
  <si>
    <t>Y</t>
  </si>
  <si>
    <t>EQUITY</t>
  </si>
  <si>
    <t>LOANS_AD</t>
  </si>
  <si>
    <t>amministrazioni pubbliche</t>
  </si>
  <si>
    <t>banche diverse da banche centrali</t>
  </si>
  <si>
    <t>famiglie</t>
  </si>
  <si>
    <t>FLG_HH_MOTOR_VEHICLE_LOANS</t>
  </si>
  <si>
    <t>FLG_OFC_INVESTMENT_FIRMS</t>
  </si>
  <si>
    <t>FLG_OFC_MANAGEMENT_COMPANIES</t>
  </si>
  <si>
    <t>FLG_OFC_INSURANCE</t>
  </si>
  <si>
    <t>FLG_HH_RRE_LOANS</t>
  </si>
  <si>
    <t>NO UE</t>
  </si>
  <si>
    <t>UE</t>
  </si>
  <si>
    <t>FLAG_BUILD_RENOVA_LOANS</t>
  </si>
  <si>
    <t>GCA</t>
  </si>
  <si>
    <t>CCM_TRAN</t>
  </si>
  <si>
    <t>CCM_ENAB</t>
  </si>
  <si>
    <t>CCA_ELIG</t>
  </si>
  <si>
    <t>CCA_ALIGN</t>
  </si>
  <si>
    <t>CCA_ADA</t>
  </si>
  <si>
    <t>CCA_ENAB</t>
  </si>
  <si>
    <t>TIP_FIN_ASST</t>
  </si>
  <si>
    <t>FLAG_UE</t>
  </si>
  <si>
    <t>DES_SEGM_FINREP_LBR</t>
  </si>
  <si>
    <t>NFRD_OBLIGATIONS</t>
  </si>
  <si>
    <t>FLG_LOCAL_GOVERNMENTS</t>
  </si>
  <si>
    <t>FLG_LOCAL_GOV_HOUSING_FIN</t>
  </si>
  <si>
    <t>FLG_LOCGOV_SOVEREIGNS</t>
  </si>
  <si>
    <t>CCM_ELIG</t>
  </si>
  <si>
    <t>CCM_ALIGN</t>
  </si>
  <si>
    <t>TMS_CREAZ_RECORD</t>
  </si>
  <si>
    <t>società non finanziarie</t>
  </si>
  <si>
    <t>altre società finanziarie</t>
  </si>
  <si>
    <t>DES_VERSIONE</t>
  </si>
  <si>
    <t>DATA_RIFERIMENTO</t>
  </si>
  <si>
    <t>FLG_SPEC_LENDING</t>
  </si>
  <si>
    <t>3112_1</t>
  </si>
  <si>
    <t>23/02/2024 18:07</t>
  </si>
  <si>
    <t>31/12/2023 00:00</t>
  </si>
  <si>
    <t>*Partecipazioni Bankit</t>
  </si>
  <si>
    <t>SCENARIO CRIF Dicembre 2023</t>
  </si>
  <si>
    <t>SCENARIO FINANZA Dicembre 2023</t>
  </si>
  <si>
    <t>26-FEB-24</t>
  </si>
  <si>
    <t>3112_2</t>
  </si>
  <si>
    <t>31-DIC-23</t>
  </si>
  <si>
    <t>Anticipi Superbonus</t>
  </si>
  <si>
    <t>27-FEB-24</t>
  </si>
  <si>
    <t>3112_3</t>
  </si>
  <si>
    <t>‘Annex VI - Modello per gli indicatori fondamentali di prestazione (KPI) degli enti creditizi</t>
  </si>
  <si>
    <t>Template number</t>
  </si>
  <si>
    <t xml:space="preserve">Name </t>
  </si>
  <si>
    <t>Sintesi dei KPI</t>
  </si>
  <si>
    <t>Attivi per il calcolo del GAR</t>
  </si>
  <si>
    <t>GAR - informazioni sul settore</t>
  </si>
  <si>
    <t>KPI GAR (stock)</t>
  </si>
  <si>
    <t>This draft has been approved in principle by the European Commission on 13 June 2023 and its formal adoption in all the official languages of the European Union will take place later on, as soon as the language versions are available.</t>
  </si>
  <si>
    <t>KPI****</t>
  </si>
  <si>
    <t>KPI*****</t>
  </si>
  <si>
    <t>GAR 31/12/2023 - Turnover-based</t>
  </si>
  <si>
    <t>in milioni di EUR</t>
  </si>
  <si>
    <t xml:space="preserve">  </t>
  </si>
  <si>
    <t>GAR 31/12/2023 - Capex-based</t>
  </si>
  <si>
    <t>C10.5.1</t>
  </si>
  <si>
    <t>C10.7.3</t>
  </si>
  <si>
    <t>C10.8.6</t>
  </si>
  <si>
    <t>C14.1.3</t>
  </si>
  <si>
    <t>C14.3.1</t>
  </si>
  <si>
    <t>C14.3.9</t>
  </si>
  <si>
    <t>C15.2.0</t>
  </si>
  <si>
    <t>C17.1.2</t>
  </si>
  <si>
    <t>C17.2.3</t>
  </si>
  <si>
    <t>C19.2.0</t>
  </si>
  <si>
    <t>C20.1.1</t>
  </si>
  <si>
    <t>C20.4.2</t>
  </si>
  <si>
    <t>C20.6.0</t>
  </si>
  <si>
    <t>C21.1.0</t>
  </si>
  <si>
    <t>C22.2.1</t>
  </si>
  <si>
    <t>C22.2.9</t>
  </si>
  <si>
    <t>C23.1.2</t>
  </si>
  <si>
    <t>C23.1.3</t>
  </si>
  <si>
    <t>C23.5.1</t>
  </si>
  <si>
    <t>C23.7.0</t>
  </si>
  <si>
    <t>C24.1.0</t>
  </si>
  <si>
    <t>C25.1.2</t>
  </si>
  <si>
    <t>C25.5.0</t>
  </si>
  <si>
    <t>C26.1.1</t>
  </si>
  <si>
    <t>C26.2.0</t>
  </si>
  <si>
    <t>C26.5.1</t>
  </si>
  <si>
    <t>C27.3.2</t>
  </si>
  <si>
    <t>C27.4.0</t>
  </si>
  <si>
    <t>C27.5.1</t>
  </si>
  <si>
    <t>C27.9.0</t>
  </si>
  <si>
    <t>C28.1.1</t>
  </si>
  <si>
    <t>C28.1.4</t>
  </si>
  <si>
    <t>C28.1.5</t>
  </si>
  <si>
    <t>C28.2.2</t>
  </si>
  <si>
    <t>C28.2.5</t>
  </si>
  <si>
    <t>C28.2.9</t>
  </si>
  <si>
    <t>C28.3.0</t>
  </si>
  <si>
    <t>C28.9.1</t>
  </si>
  <si>
    <t>C28.9.2</t>
  </si>
  <si>
    <t>C28.9.6</t>
  </si>
  <si>
    <t>C29.3.2</t>
  </si>
  <si>
    <t>C30.1.0</t>
  </si>
  <si>
    <t>C30.1.1</t>
  </si>
  <si>
    <t>C30.1.2</t>
  </si>
  <si>
    <t>C30.2.0</t>
  </si>
  <si>
    <t>C30.3.0</t>
  </si>
  <si>
    <t>C30.9.1</t>
  </si>
  <si>
    <t>C32.9.9</t>
  </si>
  <si>
    <t>C33.1.2</t>
  </si>
  <si>
    <t>C33.2.0</t>
  </si>
  <si>
    <t>D35.1.1</t>
  </si>
  <si>
    <t>D35.1.2</t>
  </si>
  <si>
    <t>D35.1.3</t>
  </si>
  <si>
    <t>D35.2.2</t>
  </si>
  <si>
    <t>D35.2.3</t>
  </si>
  <si>
    <t>E36.0.0</t>
  </si>
  <si>
    <t>E38.1.1</t>
  </si>
  <si>
    <t>F41.1.0</t>
  </si>
  <si>
    <t>F42.0.0</t>
  </si>
  <si>
    <t>F42.1.1</t>
  </si>
  <si>
    <t>F42.1.2</t>
  </si>
  <si>
    <t>F43.2.1</t>
  </si>
  <si>
    <t>F43.2.2</t>
  </si>
  <si>
    <t>F43.2.9</t>
  </si>
  <si>
    <t>F43.3.2</t>
  </si>
  <si>
    <t>F43.9.9</t>
  </si>
  <si>
    <t>G46.3.1</t>
  </si>
  <si>
    <t>G46.4.2</t>
  </si>
  <si>
    <t>G46.4.9</t>
  </si>
  <si>
    <t>G46.5.1</t>
  </si>
  <si>
    <t>G46.7.2</t>
  </si>
  <si>
    <t>G47.1.1</t>
  </si>
  <si>
    <t>G47.1.9</t>
  </si>
  <si>
    <t>G47.7.1</t>
  </si>
  <si>
    <t>G47.7.2</t>
  </si>
  <si>
    <t>G47.7.4</t>
  </si>
  <si>
    <t>G47.9.1</t>
  </si>
  <si>
    <t>H49.1.0</t>
  </si>
  <si>
    <t>H52.2.1</t>
  </si>
  <si>
    <t>H52.2.3</t>
  </si>
  <si>
    <t>H52.2.9</t>
  </si>
  <si>
    <t>H53.1.0</t>
  </si>
  <si>
    <t>K64.2.0</t>
  </si>
  <si>
    <t>K64.9.9</t>
  </si>
  <si>
    <t>L68.1.0</t>
  </si>
  <si>
    <t>L68.2.0</t>
  </si>
  <si>
    <t>L68.3.2</t>
  </si>
  <si>
    <t>3. GAR KPI stock</t>
  </si>
  <si>
    <t>GAR-Sector 31/12/2023 - Turnover-based</t>
  </si>
  <si>
    <t>GAR KPI's Stock 31/12/2023 - Turnover-based</t>
  </si>
  <si>
    <t>GAR KPI's Stock 31/12/2023 - Capex-based</t>
  </si>
  <si>
    <t>Esposizioni verso altri settori (NACE codes J, M - U)</t>
  </si>
  <si>
    <t>0. Summary of KPIs to be disclosed by credit institutions under Article 8 Taxonomy Regulation</t>
  </si>
  <si>
    <t>Total environmentally sustainable assets (TURNOVER)
€ mln</t>
  </si>
  <si>
    <t>Total environmentally sustainable assets (CAPEX)
€ mln</t>
  </si>
  <si>
    <t>Coverage
over total
assets</t>
  </si>
  <si>
    <t>% of assets excluded from
the numerator of the GAR
(Article 7 (2) and (3) and
Section 1.1.2. of Annex V)</t>
  </si>
  <si>
    <t>% of assets excluded
from the denominator
of the GAR (Article 7 (1))
and Section 1.2.4 of
Annex V)</t>
  </si>
  <si>
    <t>Additional KPIs</t>
  </si>
  <si>
    <t>GAR (flow)</t>
  </si>
  <si>
    <t>Trading book*</t>
  </si>
  <si>
    <t>Financial guarantees</t>
  </si>
  <si>
    <t>Assets under management</t>
  </si>
  <si>
    <t>Fees and commissions income**</t>
  </si>
  <si>
    <t>Total environmentally sustainable activities</t>
  </si>
  <si>
    <t>% coverage (over total assets)</t>
  </si>
  <si>
    <t>* For credit institutions that do not meet the conditions of Article 94(1) of the CRR or the conditions set out in Article 325a(1) of the CRR</t>
  </si>
  <si>
    <t xml:space="preserve">**Fees and commissions income from services other than lending and AuM </t>
  </si>
  <si>
    <t>Instutitons shall dislcose forwardlooking information for this KPIs, including information in terms of targets, together with relevant explanations on the methodology applied.</t>
  </si>
  <si>
    <t>*** % of assets covered by the KPI over banks´ total assets</t>
  </si>
  <si>
    <t>****based on the Turnover KPI of the counterparty</t>
  </si>
  <si>
    <t>*****based on the CapEx KPI of the counterparty, except for lending activities where for general lending Turnover KPI is used</t>
  </si>
  <si>
    <t>Note 1: Across the reporting templates: cells shaded in black should not be reported.</t>
  </si>
  <si>
    <t>Note 2: Fees and Commissions (sheet 6) and Trading Book (sheet 7) KPIs shall only apply starting 2026. SMEs´inclusion in these KPI will only apply subject to a positive result of an impact assessment.</t>
  </si>
  <si>
    <t>1.Assets for the calculation of GAR</t>
  </si>
  <si>
    <t>GAR - Covered assets in both numerator and denominator</t>
  </si>
  <si>
    <t>Non-financial corporations</t>
  </si>
  <si>
    <t>NFCs subject to NFRD disclosure obligations</t>
  </si>
  <si>
    <t>Other local government financing</t>
  </si>
  <si>
    <t>Other assets excluded from the numerator for GAR calculation (covered in the denominator)</t>
  </si>
  <si>
    <t>SMEs and NFCs (other than SMEs) not subject to NFRD disclosure obligations</t>
  </si>
  <si>
    <t>of which loans collateralised by commercial immovable property</t>
  </si>
  <si>
    <t>Non-EU country counterparties not subject to NFRD disclosure obligations</t>
  </si>
  <si>
    <t>Total GAR assets</t>
  </si>
  <si>
    <t>Other assets not covered for GAR calculation</t>
  </si>
  <si>
    <t>Total assets</t>
  </si>
  <si>
    <t xml:space="preserve">Of which debt securities </t>
  </si>
  <si>
    <t xml:space="preserve">Of which equity instruments </t>
  </si>
  <si>
    <t xml:space="preserve">1. This template shall include information for loans and advances, debt securities and equity instruments in the banking book, towards financial corporates, non-financial corporates (NFC), including SMEs, households (including residential real estate, house renovation loans and motor vehicle loans only) and local governments/municipalities (house financing). </t>
  </si>
  <si>
    <t>2. The following accounting categories of financial assets should be considered: Financial assets at amortised cost, financial assets at fair value through other comprehensive income, investments in subsidiaries, joint ventures and associates, financial assets designated at fair value through profit or loss and non-trading financial assets mandatorily at fair value through profit or loss, and real estate collaterals obtained by credit institutions by taking possession in exchange in of cancellation of debts.</t>
  </si>
  <si>
    <t>3. Banks with non-EU subsidiary should provide this information separately for exposures towards non-EU counterparties. For non-EU exposures, while there are additional challenges in terms of absence of common disclosure requirements and methodology, as the EU taxonomy and the NFRD apply only at EU level, given the relevance of these exposures for those credit institutions with non-EU subsidiaries, these institutions should disclose a separate GAR for non-EU exposures, on a best effort basis, in the form of estimates and ranges, using proxies, and explaining the assumptions, caveats and limitations</t>
  </si>
  <si>
    <t>4. For motor vehicle loans, institutions shall only include those exposures generated after the date of application of the disclosure</t>
  </si>
  <si>
    <t>Of which Use of Proceed</t>
  </si>
  <si>
    <t>Million EUR</t>
  </si>
  <si>
    <t>Off-balance sheet exposures - Undertakings subject to NFRD disclosure obligations</t>
  </si>
  <si>
    <t>Breakdown by sector - NACE 4 digits level (code and label)</t>
  </si>
  <si>
    <t>2. GAR sector information</t>
  </si>
  <si>
    <t>Non-Financial corporates (Subject to NFRD)</t>
  </si>
  <si>
    <t>Gross carrying amount</t>
  </si>
  <si>
    <t>Of which environmentally sustainable (CCM)</t>
  </si>
  <si>
    <t>Of which environmentally sustainable (CCA)</t>
  </si>
  <si>
    <t>SMEs and other NFC not subject to NFRD</t>
  </si>
  <si>
    <t>Of which environmentally sustainable (CCM + CCA)</t>
  </si>
  <si>
    <t>Mn EUR</t>
  </si>
  <si>
    <t>1. Credit institutions shall disclose in this template information on exposures in the banking book towards those sectors covered by the Taxonomy (NACE sectors 4 levels of detail), using the relevant NACE Codes on the basis of the principal activity of the counterparty</t>
  </si>
  <si>
    <t>2. The counterparty NACE sector allocation shall be based exclusively on the nature of the immediate counterparty. The classification of the exposures incurred jointly by more than one obligor shall be done on the basis of the characteristics of the obligor that was the more relevant, or determinant, for the institution to grant the exposure. The distribution of jointly incurred exposures by NACE codes shall be driven by the characteristics of the more relevant or determinant obligor. Institutions shall disclose information by NACE codes with the level of disaggregation required in the template.</t>
  </si>
  <si>
    <t>Proportion of total covered assets funding taxonomy relevant sectors (Taxonomy-eligible)</t>
  </si>
  <si>
    <t>Proportion of total covered assets funding taxonomy relevant sectors (Taxonomy-aligned)</t>
  </si>
  <si>
    <t>Proportion of total assets covered</t>
  </si>
  <si>
    <t>1. Institution shall dislcose in this template the GAR KPIs on stock of loans calculated based on the data disclosed in template 1, on covered assets, and by applying the formulas proposed in this template</t>
  </si>
  <si>
    <t>2. Information on the GAR (green asset ratio of 'eligible' activities) shall be accompanied with information on the proportion of total assets covered by the GAR</t>
  </si>
  <si>
    <t>3. Credit institutions can, in addition to the information included in this template, show the proportion of assets funding taxonomy relevant sectors that are environmetnally sustainable (Taxonomy-aligned). This information would enrich the information on the KPI on  environmentatlly sustainable assets compared to total covered assets</t>
  </si>
  <si>
    <t>% (compared to total covered assets in the denominator)</t>
  </si>
  <si>
    <t>Main KPI</t>
  </si>
  <si>
    <t>Green asset ratio (GAR) stock</t>
  </si>
  <si>
    <t xml:space="preserve">Financial undertakings </t>
  </si>
  <si>
    <t>Non-financial undertakings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</si>
</sst>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1"/>
      <color theme="0"/>
      <name val="Century Gothic"/>
      <family val="2"/>
    </font>
    <font>
      <sz val="11"/>
      <color theme="1"/>
      <name val="Century Gothic"/>
      <family val="2"/>
    </font>
    <font>
      <b/>
      <u/>
      <sz val="11"/>
      <name val="Century Gothic"/>
      <family val="2"/>
    </font>
    <font>
      <b/>
      <sz val="11"/>
      <color theme="1"/>
      <name val="Century Gothic"/>
      <family val="2"/>
    </font>
    <font>
      <sz val="11"/>
      <name val="Century Gothic"/>
      <family val="2"/>
    </font>
    <font>
      <sz val="11"/>
      <color rgb="FFFF0000"/>
      <name val="Century Gothic"/>
      <family val="2"/>
    </font>
    <font>
      <b/>
      <strike/>
      <sz val="11"/>
      <color rgb="FFFF0000"/>
      <name val="Century Gothic"/>
      <family val="2"/>
    </font>
    <font>
      <b/>
      <u/>
      <sz val="11"/>
      <color theme="1"/>
      <name val="Century Gothic"/>
      <family val="2"/>
    </font>
    <font>
      <sz val="11"/>
      <color indexed="8"/>
      <name val="Calibri"/>
      <family val="2"/>
      <scheme val="minor"/>
    </font>
    <font>
      <sz val="11"/>
      <color rgb="FF000000"/>
      <name val="Calibri"/>
      <family val="2"/>
    </font>
    <font>
      <b/>
      <sz val="28"/>
      <color rgb="FFFF0000"/>
      <name val="Century Gothic"/>
      <family val="2"/>
    </font>
    <font>
      <u/>
      <sz val="11"/>
      <color theme="10"/>
      <name val="Calibri"/>
      <family val="2"/>
      <scheme val="minor"/>
    </font>
    <font>
      <sz val="10"/>
      <name val="Century Gothic"/>
      <family val="2"/>
    </font>
    <font>
      <b/>
      <sz val="10"/>
      <name val="Century Gothic"/>
      <family val="2"/>
    </font>
    <font>
      <i/>
      <sz val="10"/>
      <name val="Century Gothic"/>
      <family val="2"/>
    </font>
    <font>
      <b/>
      <u/>
      <sz val="14"/>
      <name val="Century Gothic"/>
      <family val="2"/>
    </font>
    <font>
      <b/>
      <sz val="24"/>
      <color rgb="FFFF0000"/>
      <name val="Century Gothic"/>
      <family val="2"/>
    </font>
    <font>
      <b/>
      <sz val="11"/>
      <name val="Century Gothic"/>
      <family val="2"/>
    </font>
    <font>
      <strike/>
      <sz val="11"/>
      <name val="Century Gothic"/>
      <family val="2"/>
    </font>
    <font>
      <sz val="9"/>
      <color theme="1"/>
      <name val="Century Gothic"/>
      <family val="2"/>
    </font>
    <font>
      <sz val="9"/>
      <name val="Century Gothic"/>
      <family val="2"/>
    </font>
    <font>
      <u/>
      <sz val="11"/>
      <color theme="10"/>
      <name val="Century Gothic"/>
      <family val="2"/>
    </font>
    <font>
      <i/>
      <sz val="11"/>
      <color theme="1"/>
      <name val="Century Gothic"/>
      <family val="2"/>
    </font>
    <font>
      <sz val="10"/>
      <color theme="1"/>
      <name val="Century Gothic"/>
      <family val="2"/>
    </font>
    <font>
      <sz val="9"/>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lightUp">
        <bgColor theme="0" tint="-4.9989318521683403E-2"/>
      </patternFill>
    </fill>
    <fill>
      <patternFill patternType="solid">
        <fgColor rgb="FF002060"/>
        <bgColor indexed="64"/>
      </patternFill>
    </fill>
    <fill>
      <patternFill patternType="solid">
        <fgColor theme="2" tint="-0.249977111117893"/>
        <bgColor indexed="64"/>
      </patternFill>
    </fill>
    <fill>
      <patternFill patternType="solid">
        <fgColor rgb="FFFFFF00"/>
        <bgColor indexed="64"/>
      </patternFill>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s>
  <borders count="20">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9" fontId="1" fillId="0" borderId="0" applyFont="0" applyFill="0" applyBorder="0" applyAlignment="0" applyProtection="0"/>
    <xf numFmtId="0" fontId="10" fillId="0" borderId="0"/>
    <xf numFmtId="0" fontId="11" fillId="0" borderId="0" applyBorder="0"/>
    <xf numFmtId="43" fontId="1" fillId="0" borderId="0" applyFont="0" applyFill="0" applyBorder="0" applyAlignment="0" applyProtection="0"/>
    <xf numFmtId="0" fontId="13" fillId="0" borderId="0" applyNumberFormat="0" applyFill="0" applyBorder="0" applyAlignment="0" applyProtection="0"/>
  </cellStyleXfs>
  <cellXfs count="232">
    <xf numFmtId="0" fontId="0" fillId="0" borderId="0" xfId="0"/>
    <xf numFmtId="0" fontId="3" fillId="2" borderId="0" xfId="0" applyFont="1" applyFill="1" applyAlignment="1">
      <alignment vertical="center" wrapText="1"/>
    </xf>
    <xf numFmtId="0" fontId="4" fillId="0" borderId="0" xfId="0" applyFont="1" applyAlignment="1">
      <alignment horizontal="left"/>
    </xf>
    <xf numFmtId="0" fontId="3" fillId="2" borderId="2"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4" borderId="11"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3" fillId="4" borderId="8" xfId="0" applyFont="1" applyFill="1" applyBorder="1" applyAlignment="1">
      <alignment vertical="center" wrapText="1"/>
    </xf>
    <xf numFmtId="0" fontId="3" fillId="4" borderId="2"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left" vertical="center" wrapText="1" indent="5"/>
    </xf>
    <xf numFmtId="0" fontId="3" fillId="0" borderId="2" xfId="0" applyFont="1" applyBorder="1" applyAlignment="1">
      <alignment horizontal="left" vertical="center" wrapText="1" indent="5"/>
    </xf>
    <xf numFmtId="0" fontId="3" fillId="5" borderId="11" xfId="0" applyFont="1" applyFill="1" applyBorder="1" applyAlignment="1">
      <alignment vertical="center" wrapText="1"/>
    </xf>
    <xf numFmtId="0" fontId="3" fillId="2" borderId="2" xfId="0" applyFont="1" applyFill="1" applyBorder="1" applyAlignment="1">
      <alignment horizontal="left" vertical="center" wrapText="1" indent="6"/>
    </xf>
    <xf numFmtId="0" fontId="3" fillId="0" borderId="11" xfId="0" applyFont="1" applyBorder="1" applyAlignment="1">
      <alignment horizontal="center" vertical="center" wrapText="1"/>
    </xf>
    <xf numFmtId="0" fontId="3" fillId="4" borderId="9" xfId="0" applyFont="1" applyFill="1" applyBorder="1" applyAlignment="1">
      <alignment vertical="center" wrapText="1"/>
    </xf>
    <xf numFmtId="0" fontId="3" fillId="4" borderId="4" xfId="0" applyFont="1" applyFill="1" applyBorder="1" applyAlignment="1">
      <alignment vertical="center" wrapText="1"/>
    </xf>
    <xf numFmtId="0" fontId="5" fillId="0" borderId="2" xfId="0" applyFont="1" applyBorder="1" applyAlignment="1">
      <alignment horizontal="left" vertical="center" wrapText="1" indent="2"/>
    </xf>
    <xf numFmtId="0" fontId="3" fillId="0" borderId="2" xfId="0" applyFont="1" applyBorder="1" applyAlignment="1">
      <alignment horizontal="left" vertical="center" wrapText="1" indent="4"/>
    </xf>
    <xf numFmtId="0" fontId="3" fillId="0" borderId="2" xfId="0" applyFont="1" applyBorder="1" applyAlignment="1">
      <alignment horizontal="left" vertical="center" wrapText="1" indent="1"/>
    </xf>
    <xf numFmtId="0" fontId="5" fillId="0" borderId="2" xfId="0" applyFont="1" applyBorder="1" applyAlignment="1">
      <alignment vertical="center" wrapText="1"/>
    </xf>
    <xf numFmtId="0" fontId="7" fillId="4" borderId="11" xfId="0" applyFont="1" applyFill="1" applyBorder="1" applyAlignment="1">
      <alignment horizontal="center" vertical="center" wrapText="1"/>
    </xf>
    <xf numFmtId="0" fontId="5" fillId="2" borderId="2" xfId="0" applyFont="1" applyFill="1" applyBorder="1" applyAlignment="1">
      <alignment horizontal="left" vertical="center" wrapText="1"/>
    </xf>
    <xf numFmtId="3" fontId="3" fillId="2" borderId="0" xfId="0" applyNumberFormat="1" applyFont="1" applyFill="1" applyAlignment="1">
      <alignment vertical="center" wrapText="1"/>
    </xf>
    <xf numFmtId="0" fontId="9" fillId="2" borderId="0" xfId="0" applyFont="1" applyFill="1"/>
    <xf numFmtId="0" fontId="3" fillId="2" borderId="0" xfId="0" applyFont="1" applyFill="1"/>
    <xf numFmtId="4" fontId="3" fillId="2" borderId="12" xfId="0" applyNumberFormat="1" applyFont="1" applyFill="1" applyBorder="1" applyAlignment="1">
      <alignment horizontal="right" vertical="center" wrapText="1"/>
    </xf>
    <xf numFmtId="4" fontId="3" fillId="2" borderId="11" xfId="0" applyNumberFormat="1" applyFont="1" applyFill="1" applyBorder="1" applyAlignment="1">
      <alignment horizontal="right" vertical="center" wrapText="1"/>
    </xf>
    <xf numFmtId="4" fontId="3" fillId="0" borderId="11" xfId="0" applyNumberFormat="1" applyFont="1" applyBorder="1" applyAlignment="1">
      <alignment horizontal="right" vertical="center" wrapText="1"/>
    </xf>
    <xf numFmtId="4" fontId="3" fillId="4" borderId="8" xfId="0" applyNumberFormat="1" applyFont="1" applyFill="1" applyBorder="1" applyAlignment="1">
      <alignment horizontal="right" vertical="center" wrapText="1"/>
    </xf>
    <xf numFmtId="0" fontId="5" fillId="2" borderId="11" xfId="0" applyFont="1" applyFill="1" applyBorder="1" applyAlignment="1">
      <alignment vertical="center"/>
    </xf>
    <xf numFmtId="0" fontId="5" fillId="2" borderId="2" xfId="0" applyFont="1" applyFill="1" applyBorder="1" applyAlignment="1">
      <alignment horizontal="left" vertical="center" wrapText="1" indent="3"/>
    </xf>
    <xf numFmtId="0" fontId="5" fillId="0" borderId="2" xfId="0" applyFont="1" applyBorder="1" applyAlignment="1">
      <alignment horizontal="left" vertical="center" wrapText="1" indent="3"/>
    </xf>
    <xf numFmtId="4" fontId="3" fillId="5" borderId="11" xfId="0" applyNumberFormat="1" applyFont="1" applyFill="1" applyBorder="1" applyAlignment="1">
      <alignment horizontal="right" vertical="center" wrapText="1"/>
    </xf>
    <xf numFmtId="4" fontId="3" fillId="2" borderId="11" xfId="0" applyNumberFormat="1" applyFont="1" applyFill="1" applyBorder="1" applyAlignment="1">
      <alignment vertical="center" wrapText="1"/>
    </xf>
    <xf numFmtId="4" fontId="3" fillId="5" borderId="11" xfId="0" applyNumberFormat="1" applyFont="1" applyFill="1" applyBorder="1" applyAlignment="1">
      <alignment vertical="center" wrapText="1"/>
    </xf>
    <xf numFmtId="4" fontId="3" fillId="0" borderId="11" xfId="0" applyNumberFormat="1" applyFont="1" applyBorder="1" applyAlignment="1">
      <alignment horizontal="center" vertical="center" wrapText="1"/>
    </xf>
    <xf numFmtId="0" fontId="6" fillId="6" borderId="12" xfId="0" quotePrefix="1" applyFont="1" applyFill="1" applyBorder="1" applyAlignment="1">
      <alignment horizontal="right" vertical="center" wrapText="1"/>
    </xf>
    <xf numFmtId="10" fontId="3" fillId="2" borderId="11" xfId="1" applyNumberFormat="1" applyFont="1" applyFill="1" applyBorder="1" applyAlignment="1">
      <alignment vertical="center"/>
    </xf>
    <xf numFmtId="4" fontId="3" fillId="0" borderId="11" xfId="0" applyNumberFormat="1" applyFont="1" applyFill="1" applyBorder="1" applyAlignment="1">
      <alignment vertical="center" wrapText="1"/>
    </xf>
    <xf numFmtId="4" fontId="3" fillId="0" borderId="11" xfId="0" applyNumberFormat="1" applyFont="1" applyFill="1" applyBorder="1" applyAlignment="1">
      <alignment horizontal="right" vertical="center" wrapText="1"/>
    </xf>
    <xf numFmtId="0" fontId="5" fillId="0" borderId="2" xfId="0" applyFont="1" applyFill="1" applyBorder="1" applyAlignment="1">
      <alignment horizontal="left" vertical="center" wrapText="1" indent="3"/>
    </xf>
    <xf numFmtId="0" fontId="5" fillId="0" borderId="2" xfId="0" applyFont="1" applyFill="1" applyBorder="1" applyAlignment="1">
      <alignment horizontal="left" vertical="center" wrapText="1" indent="4"/>
    </xf>
    <xf numFmtId="0" fontId="3" fillId="0" borderId="2" xfId="0" applyFont="1" applyFill="1" applyBorder="1" applyAlignment="1">
      <alignment horizontal="left" vertical="center" wrapText="1" indent="5"/>
    </xf>
    <xf numFmtId="0" fontId="3" fillId="0" borderId="2" xfId="0" applyFont="1" applyFill="1" applyBorder="1" applyAlignment="1">
      <alignment horizontal="left" vertical="center" wrapText="1" indent="6"/>
    </xf>
    <xf numFmtId="4" fontId="3" fillId="8" borderId="11" xfId="0" applyNumberFormat="1" applyFont="1" applyFill="1" applyBorder="1" applyAlignment="1">
      <alignment horizontal="right" vertical="center" wrapText="1"/>
    </xf>
    <xf numFmtId="4" fontId="3" fillId="8" borderId="11" xfId="0" applyNumberFormat="1" applyFont="1" applyFill="1" applyBorder="1" applyAlignment="1">
      <alignment vertical="center" wrapText="1"/>
    </xf>
    <xf numFmtId="4" fontId="3" fillId="0" borderId="7" xfId="0" applyNumberFormat="1" applyFont="1" applyFill="1" applyBorder="1" applyAlignment="1">
      <alignment horizontal="right" vertical="center" wrapText="1"/>
    </xf>
    <xf numFmtId="3" fontId="3" fillId="2" borderId="0" xfId="0" applyNumberFormat="1" applyFont="1" applyFill="1" applyAlignment="1">
      <alignment horizontal="center" vertical="center" wrapText="1"/>
    </xf>
    <xf numFmtId="3" fontId="3" fillId="2" borderId="11" xfId="0" applyNumberFormat="1" applyFont="1" applyFill="1" applyBorder="1" applyAlignment="1">
      <alignment vertical="center" wrapText="1"/>
    </xf>
    <xf numFmtId="4" fontId="3" fillId="0" borderId="0" xfId="0" applyNumberFormat="1" applyFont="1" applyFill="1" applyBorder="1" applyAlignment="1">
      <alignment horizontal="right" vertical="center" wrapText="1"/>
    </xf>
    <xf numFmtId="3" fontId="3" fillId="0" borderId="0" xfId="0" applyNumberFormat="1" applyFont="1" applyFill="1" applyBorder="1" applyAlignment="1">
      <alignment vertical="center" wrapText="1"/>
    </xf>
    <xf numFmtId="0" fontId="3" fillId="0" borderId="0" xfId="0" applyFont="1" applyFill="1" applyBorder="1" applyAlignment="1">
      <alignment vertical="center" wrapText="1"/>
    </xf>
    <xf numFmtId="3" fontId="3" fillId="0" borderId="0" xfId="0" applyNumberFormat="1" applyFont="1" applyFill="1" applyAlignment="1">
      <alignment vertical="center" wrapText="1"/>
    </xf>
    <xf numFmtId="0" fontId="3" fillId="0" borderId="0" xfId="0" applyFont="1" applyFill="1" applyAlignment="1">
      <alignment vertical="center" wrapText="1"/>
    </xf>
    <xf numFmtId="49" fontId="0" fillId="0" borderId="0" xfId="0" applyNumberFormat="1"/>
    <xf numFmtId="4" fontId="3" fillId="2" borderId="7" xfId="0" applyNumberFormat="1" applyFont="1" applyFill="1" applyBorder="1" applyAlignment="1">
      <alignment horizontal="right" vertical="center" wrapText="1"/>
    </xf>
    <xf numFmtId="22" fontId="0" fillId="0" borderId="0" xfId="0" applyNumberFormat="1"/>
    <xf numFmtId="0" fontId="3"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164" fontId="3" fillId="2" borderId="11" xfId="1" applyNumberFormat="1" applyFont="1" applyFill="1" applyBorder="1" applyAlignment="1">
      <alignment vertical="center"/>
    </xf>
    <xf numFmtId="0" fontId="3" fillId="2" borderId="0" xfId="0" applyFont="1" applyFill="1" applyAlignment="1">
      <alignment horizontal="center" vertical="center" wrapText="1"/>
    </xf>
    <xf numFmtId="0" fontId="2" fillId="7" borderId="11" xfId="0" applyNumberFormat="1" applyFont="1" applyFill="1" applyBorder="1" applyAlignment="1">
      <alignment vertical="center" wrapText="1"/>
    </xf>
    <xf numFmtId="0" fontId="0" fillId="0" borderId="0" xfId="0" applyNumberFormat="1"/>
    <xf numFmtId="3" fontId="3" fillId="9" borderId="13" xfId="0" applyNumberFormat="1" applyFont="1" applyFill="1" applyBorder="1" applyAlignment="1">
      <alignment vertical="center" wrapText="1"/>
    </xf>
    <xf numFmtId="3" fontId="3" fillId="2" borderId="13" xfId="0" applyNumberFormat="1" applyFont="1" applyFill="1" applyBorder="1" applyAlignment="1">
      <alignment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3" fontId="3" fillId="2" borderId="10" xfId="0" applyNumberFormat="1" applyFont="1" applyFill="1" applyBorder="1" applyAlignment="1">
      <alignment vertical="center" wrapText="1"/>
    </xf>
    <xf numFmtId="0" fontId="3" fillId="2" borderId="11" xfId="0" applyFont="1" applyFill="1" applyBorder="1" applyAlignment="1">
      <alignment horizontal="left" vertical="center" wrapText="1" indent="1"/>
    </xf>
    <xf numFmtId="0" fontId="6" fillId="2" borderId="0" xfId="0" applyFont="1" applyFill="1" applyBorder="1" applyAlignment="1">
      <alignment horizontal="center" vertical="center" wrapText="1"/>
    </xf>
    <xf numFmtId="0" fontId="5" fillId="2" borderId="0" xfId="0" applyFont="1" applyFill="1" applyBorder="1" applyAlignment="1">
      <alignment vertical="center" wrapText="1"/>
    </xf>
    <xf numFmtId="4" fontId="3" fillId="2" borderId="0" xfId="0" applyNumberFormat="1" applyFont="1" applyFill="1" applyBorder="1" applyAlignment="1">
      <alignment horizontal="right" vertical="center" wrapText="1"/>
    </xf>
    <xf numFmtId="0" fontId="3" fillId="2" borderId="0"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vertical="center" wrapText="1"/>
    </xf>
    <xf numFmtId="3" fontId="3" fillId="2" borderId="2" xfId="0" applyNumberFormat="1" applyFont="1" applyFill="1" applyBorder="1" applyAlignment="1">
      <alignment vertical="center" wrapText="1"/>
    </xf>
    <xf numFmtId="3" fontId="3" fillId="2" borderId="6" xfId="0" applyNumberFormat="1" applyFont="1" applyFill="1" applyBorder="1" applyAlignment="1">
      <alignment vertical="center" wrapText="1"/>
    </xf>
    <xf numFmtId="3" fontId="3" fillId="2" borderId="6" xfId="0" applyNumberFormat="1" applyFont="1" applyFill="1" applyBorder="1" applyAlignment="1">
      <alignment horizontal="center" vertical="center" wrapText="1"/>
    </xf>
    <xf numFmtId="3" fontId="5" fillId="0" borderId="0" xfId="0" applyNumberFormat="1" applyFont="1" applyFill="1" applyBorder="1" applyAlignment="1">
      <alignment vertical="center" wrapText="1"/>
    </xf>
    <xf numFmtId="4" fontId="6" fillId="0" borderId="0" xfId="0" applyNumberFormat="1" applyFont="1" applyFill="1" applyBorder="1" applyAlignment="1">
      <alignment horizontal="right" vertical="center" wrapText="1"/>
    </xf>
    <xf numFmtId="9" fontId="3" fillId="0" borderId="0" xfId="1"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4" fontId="3" fillId="0" borderId="12" xfId="0" applyNumberFormat="1" applyFont="1" applyFill="1" applyBorder="1" applyAlignment="1">
      <alignment horizontal="right" vertical="center" wrapText="1"/>
    </xf>
    <xf numFmtId="49" fontId="2" fillId="7" borderId="11" xfId="0" applyNumberFormat="1" applyFont="1" applyFill="1" applyBorder="1" applyAlignment="1">
      <alignment vertical="center" wrapText="1"/>
    </xf>
    <xf numFmtId="15" fontId="0" fillId="0" borderId="0" xfId="0" applyNumberFormat="1"/>
    <xf numFmtId="4" fontId="6" fillId="0" borderId="11" xfId="0" applyNumberFormat="1" applyFont="1" applyFill="1" applyBorder="1" applyAlignment="1">
      <alignment horizontal="right" vertical="center" wrapText="1"/>
    </xf>
    <xf numFmtId="0" fontId="0" fillId="2" borderId="0" xfId="0" applyFill="1"/>
    <xf numFmtId="0" fontId="14" fillId="0" borderId="0" xfId="0" applyFont="1" applyFill="1"/>
    <xf numFmtId="0" fontId="14" fillId="0" borderId="0" xfId="0" applyFont="1"/>
    <xf numFmtId="0" fontId="15" fillId="4" borderId="11" xfId="0" applyFont="1" applyFill="1" applyBorder="1" applyAlignment="1">
      <alignment horizontal="center" vertical="center" wrapText="1"/>
    </xf>
    <xf numFmtId="0" fontId="15" fillId="4" borderId="11" xfId="0" applyFont="1" applyFill="1" applyBorder="1" applyAlignment="1">
      <alignment horizontal="center" vertical="center"/>
    </xf>
    <xf numFmtId="0" fontId="15" fillId="0" borderId="11" xfId="0" applyFont="1" applyBorder="1" applyAlignment="1">
      <alignment wrapText="1"/>
    </xf>
    <xf numFmtId="10" fontId="14" fillId="0" borderId="0" xfId="1" applyNumberFormat="1" applyFont="1"/>
    <xf numFmtId="0" fontId="15" fillId="2" borderId="0" xfId="0" applyFont="1" applyFill="1"/>
    <xf numFmtId="0" fontId="14" fillId="4" borderId="11" xfId="0" applyFont="1" applyFill="1" applyBorder="1" applyAlignment="1">
      <alignment horizontal="center" vertical="center"/>
    </xf>
    <xf numFmtId="0" fontId="14" fillId="4" borderId="11" xfId="0" applyFont="1" applyFill="1" applyBorder="1" applyAlignment="1">
      <alignment horizontal="center" vertical="center" wrapText="1"/>
    </xf>
    <xf numFmtId="0" fontId="16" fillId="0" borderId="11" xfId="0" applyFont="1" applyBorder="1" applyAlignment="1">
      <alignment vertical="top"/>
    </xf>
    <xf numFmtId="0" fontId="16" fillId="0" borderId="11" xfId="0" applyFont="1" applyBorder="1"/>
    <xf numFmtId="0" fontId="14" fillId="0" borderId="11" xfId="0" applyFont="1" applyBorder="1"/>
    <xf numFmtId="0" fontId="14" fillId="11" borderId="11" xfId="0" applyFont="1" applyFill="1" applyBorder="1"/>
    <xf numFmtId="0" fontId="15" fillId="0" borderId="0" xfId="0" applyFont="1"/>
    <xf numFmtId="0" fontId="15" fillId="0" borderId="0" xfId="0" applyFont="1" applyAlignment="1"/>
    <xf numFmtId="0" fontId="3" fillId="2" borderId="0" xfId="0" applyFont="1" applyFill="1" applyAlignment="1">
      <alignment horizontal="center" vertical="center" wrapText="1"/>
    </xf>
    <xf numFmtId="0" fontId="17" fillId="0" borderId="0" xfId="0" applyFont="1"/>
    <xf numFmtId="0" fontId="3" fillId="0" borderId="0" xfId="0" applyFont="1"/>
    <xf numFmtId="0" fontId="6" fillId="2" borderId="0" xfId="0" applyFont="1" applyFill="1" applyAlignment="1">
      <alignment horizontal="center" vertical="center" wrapText="1"/>
    </xf>
    <xf numFmtId="0" fontId="17" fillId="0" borderId="0" xfId="0" applyFont="1" applyAlignment="1">
      <alignment horizontal="left"/>
    </xf>
    <xf numFmtId="0" fontId="18" fillId="2" borderId="0" xfId="0" applyFont="1" applyFill="1" applyBorder="1" applyAlignment="1">
      <alignment horizontal="center" vertical="center" wrapText="1"/>
    </xf>
    <xf numFmtId="0" fontId="3" fillId="0" borderId="19" xfId="0" applyFont="1" applyBorder="1"/>
    <xf numFmtId="0" fontId="6" fillId="2" borderId="0" xfId="0" applyFont="1" applyFill="1" applyAlignment="1">
      <alignment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20"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6" fillId="11" borderId="11" xfId="0" applyFont="1" applyFill="1" applyBorder="1" applyAlignment="1">
      <alignment horizontal="left" vertical="center" wrapText="1"/>
    </xf>
    <xf numFmtId="0" fontId="6" fillId="11" borderId="12" xfId="0" applyFont="1" applyFill="1" applyBorder="1" applyAlignment="1">
      <alignment vertical="center" wrapText="1"/>
    </xf>
    <xf numFmtId="0" fontId="6" fillId="11" borderId="11" xfId="0" applyFont="1" applyFill="1" applyBorder="1" applyAlignment="1">
      <alignment vertical="center" wrapText="1"/>
    </xf>
    <xf numFmtId="0" fontId="6" fillId="2" borderId="11" xfId="0" applyFont="1" applyFill="1" applyBorder="1" applyAlignment="1">
      <alignment horizontal="left" vertical="center" wrapText="1" indent="1"/>
    </xf>
    <xf numFmtId="0" fontId="19" fillId="2" borderId="11" xfId="0" applyFont="1" applyFill="1" applyBorder="1" applyAlignment="1">
      <alignment horizontal="left" vertical="center" wrapText="1" indent="3"/>
    </xf>
    <xf numFmtId="0" fontId="6" fillId="2" borderId="11" xfId="0" applyFont="1" applyFill="1" applyBorder="1" applyAlignment="1">
      <alignment horizontal="left" vertical="center" wrapText="1" indent="4"/>
    </xf>
    <xf numFmtId="0" fontId="6" fillId="2" borderId="11" xfId="0" applyFont="1" applyFill="1" applyBorder="1" applyAlignment="1">
      <alignment horizontal="left" vertical="center" wrapText="1" indent="5"/>
    </xf>
    <xf numFmtId="0" fontId="6" fillId="2" borderId="11" xfId="0" applyFont="1" applyFill="1" applyBorder="1" applyAlignment="1">
      <alignment horizontal="left" vertical="center" wrapText="1" indent="6"/>
    </xf>
    <xf numFmtId="0" fontId="6" fillId="0" borderId="0" xfId="0" applyFont="1" applyAlignment="1">
      <alignment vertical="center" wrapText="1"/>
    </xf>
    <xf numFmtId="0" fontId="6" fillId="0" borderId="11" xfId="0" applyFont="1" applyBorder="1" applyAlignment="1">
      <alignment horizontal="center" vertical="center" wrapText="1"/>
    </xf>
    <xf numFmtId="0" fontId="3" fillId="0" borderId="0" xfId="0" applyFont="1" applyAlignment="1">
      <alignment vertical="center" wrapText="1"/>
    </xf>
    <xf numFmtId="0" fontId="6" fillId="0" borderId="11" xfId="0" applyFont="1" applyBorder="1" applyAlignment="1">
      <alignment horizontal="left" vertical="center" wrapText="1" indent="4"/>
    </xf>
    <xf numFmtId="0" fontId="6" fillId="0" borderId="11" xfId="0" applyFont="1" applyBorder="1" applyAlignment="1">
      <alignment horizontal="left" vertical="center" wrapText="1" indent="5"/>
    </xf>
    <xf numFmtId="0" fontId="6" fillId="0" borderId="11"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19" fillId="12" borderId="11" xfId="0" applyFont="1" applyFill="1" applyBorder="1" applyAlignment="1">
      <alignment vertical="center" wrapText="1"/>
    </xf>
    <xf numFmtId="4" fontId="6" fillId="12" borderId="11" xfId="0" applyNumberFormat="1" applyFont="1" applyFill="1" applyBorder="1" applyAlignment="1">
      <alignment horizontal="left" vertical="center" wrapText="1"/>
    </xf>
    <xf numFmtId="0" fontId="6" fillId="0" borderId="11" xfId="0" applyFont="1" applyBorder="1" applyAlignment="1">
      <alignment horizontal="left" vertical="center" wrapText="1"/>
    </xf>
    <xf numFmtId="0" fontId="6" fillId="2" borderId="11" xfId="0" applyFont="1" applyFill="1" applyBorder="1" applyAlignment="1">
      <alignment horizontal="left" vertical="center" wrapText="1"/>
    </xf>
    <xf numFmtId="0" fontId="6" fillId="2" borderId="11" xfId="0" applyFont="1" applyFill="1" applyBorder="1" applyAlignment="1">
      <alignment horizontal="right" vertical="center" wrapText="1"/>
    </xf>
    <xf numFmtId="0" fontId="3" fillId="2" borderId="0" xfId="0" applyFont="1" applyFill="1" applyAlignment="1">
      <alignment vertical="center"/>
    </xf>
    <xf numFmtId="0" fontId="4" fillId="2" borderId="0" xfId="0" applyFont="1" applyFill="1" applyAlignment="1">
      <alignment horizontal="left"/>
    </xf>
    <xf numFmtId="0" fontId="6" fillId="2" borderId="0" xfId="0" applyFont="1" applyFill="1" applyAlignment="1">
      <alignment horizontal="center" vertical="center"/>
    </xf>
    <xf numFmtId="0" fontId="6" fillId="2" borderId="0" xfId="0" applyFont="1" applyFill="1" applyAlignment="1">
      <alignment vertical="center"/>
    </xf>
    <xf numFmtId="0" fontId="6" fillId="2" borderId="19" xfId="0" applyFont="1" applyFill="1" applyBorder="1" applyAlignment="1">
      <alignment vertical="center"/>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6" fillId="11" borderId="1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11" borderId="11" xfId="0" applyFont="1" applyFill="1" applyBorder="1" applyAlignment="1">
      <alignment horizontal="center" vertical="center"/>
    </xf>
    <xf numFmtId="0" fontId="7" fillId="11" borderId="11" xfId="0" applyFont="1" applyFill="1" applyBorder="1" applyAlignment="1">
      <alignment horizontal="center" vertical="center"/>
    </xf>
    <xf numFmtId="0" fontId="7" fillId="2" borderId="0" xfId="0" applyFont="1" applyFill="1" applyAlignment="1">
      <alignment vertical="center"/>
    </xf>
    <xf numFmtId="0" fontId="22" fillId="2" borderId="0" xfId="0" applyFont="1" applyFill="1" applyAlignment="1">
      <alignment vertical="center"/>
    </xf>
    <xf numFmtId="43" fontId="3" fillId="2" borderId="0" xfId="0" applyNumberFormat="1" applyFont="1" applyFill="1" applyAlignment="1">
      <alignment vertical="center"/>
    </xf>
    <xf numFmtId="0" fontId="6" fillId="3" borderId="11" xfId="0" applyFont="1" applyFill="1" applyBorder="1" applyAlignment="1">
      <alignment horizontal="center" vertical="center" wrapText="1"/>
    </xf>
    <xf numFmtId="0" fontId="6" fillId="3" borderId="11" xfId="0" applyFont="1" applyFill="1" applyBorder="1" applyAlignment="1">
      <alignment vertical="center" wrapText="1"/>
    </xf>
    <xf numFmtId="2" fontId="6" fillId="11" borderId="11" xfId="0" applyNumberFormat="1" applyFont="1" applyFill="1" applyBorder="1" applyAlignment="1">
      <alignment horizontal="center" vertical="center" wrapText="1"/>
    </xf>
    <xf numFmtId="0" fontId="5" fillId="10" borderId="11" xfId="0" applyFont="1" applyFill="1" applyBorder="1" applyAlignment="1">
      <alignment horizontal="center" vertical="center" wrapText="1"/>
    </xf>
    <xf numFmtId="0" fontId="3" fillId="0" borderId="11" xfId="0" applyFont="1" applyBorder="1" applyAlignment="1">
      <alignment horizontal="center"/>
    </xf>
    <xf numFmtId="0" fontId="23" fillId="2" borderId="10" xfId="5" applyFont="1" applyFill="1" applyBorder="1"/>
    <xf numFmtId="0" fontId="23" fillId="2" borderId="11" xfId="5" applyFont="1" applyFill="1" applyBorder="1"/>
    <xf numFmtId="0" fontId="24" fillId="0" borderId="11" xfId="0" applyFont="1" applyBorder="1" applyAlignment="1">
      <alignment horizontal="left" vertical="center" wrapText="1" indent="4"/>
    </xf>
    <xf numFmtId="0" fontId="25" fillId="2" borderId="11" xfId="0" applyFont="1" applyFill="1" applyBorder="1" applyAlignment="1">
      <alignment horizontal="left" vertical="center" wrapText="1"/>
    </xf>
    <xf numFmtId="0" fontId="3"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4" fontId="15" fillId="0" borderId="11" xfId="0" applyNumberFormat="1" applyFont="1" applyFill="1" applyBorder="1"/>
    <xf numFmtId="10" fontId="15" fillId="0" borderId="11" xfId="1" applyNumberFormat="1" applyFont="1" applyFill="1" applyBorder="1"/>
    <xf numFmtId="4" fontId="6" fillId="0" borderId="11" xfId="0" applyNumberFormat="1" applyFont="1" applyFill="1" applyBorder="1" applyAlignment="1">
      <alignment horizontal="left" vertical="center" wrapText="1"/>
    </xf>
    <xf numFmtId="43" fontId="6" fillId="0" borderId="11" xfId="4" applyFont="1" applyFill="1" applyBorder="1" applyAlignment="1">
      <alignment horizontal="center" vertical="center" wrapText="1"/>
    </xf>
    <xf numFmtId="43" fontId="6" fillId="0" borderId="11" xfId="4" applyFont="1" applyFill="1" applyBorder="1" applyAlignment="1">
      <alignment horizontal="center" vertical="center"/>
    </xf>
    <xf numFmtId="2" fontId="6" fillId="0" borderId="11" xfId="0" applyNumberFormat="1" applyFont="1" applyFill="1" applyBorder="1" applyAlignment="1">
      <alignment horizontal="center" vertical="center" wrapText="1"/>
    </xf>
    <xf numFmtId="2" fontId="6" fillId="2" borderId="11" xfId="0" applyNumberFormat="1" applyFont="1" applyFill="1" applyBorder="1" applyAlignment="1">
      <alignment horizontal="center" vertical="center" wrapText="1"/>
    </xf>
    <xf numFmtId="4" fontId="6" fillId="11" borderId="11" xfId="0" applyNumberFormat="1" applyFont="1" applyFill="1" applyBorder="1" applyAlignment="1">
      <alignment horizontal="left" vertical="center" wrapText="1"/>
    </xf>
    <xf numFmtId="4" fontId="6" fillId="2" borderId="11" xfId="0" applyNumberFormat="1"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6" fillId="2" borderId="0" xfId="0" applyFont="1" applyFill="1" applyAlignment="1">
      <alignment vertical="center"/>
    </xf>
    <xf numFmtId="0" fontId="6" fillId="0" borderId="11" xfId="0" applyFont="1" applyFill="1" applyBorder="1" applyAlignment="1">
      <alignment horizontal="left" vertical="center" wrapText="1" indent="4"/>
    </xf>
    <xf numFmtId="0" fontId="6" fillId="0" borderId="11" xfId="0" applyFont="1" applyFill="1" applyBorder="1" applyAlignment="1">
      <alignment horizontal="left" vertical="center" wrapText="1" indent="5"/>
    </xf>
    <xf numFmtId="0" fontId="6" fillId="0" borderId="11" xfId="0" applyFont="1" applyFill="1" applyBorder="1" applyAlignment="1">
      <alignment horizontal="left" vertical="center" wrapText="1" indent="6"/>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3" fontId="12" fillId="2" borderId="14" xfId="0" applyNumberFormat="1" applyFont="1" applyFill="1" applyBorder="1" applyAlignment="1">
      <alignment horizontal="center" vertical="center" wrapText="1"/>
    </xf>
    <xf numFmtId="3" fontId="12" fillId="2" borderId="15" xfId="0" applyNumberFormat="1" applyFont="1" applyFill="1" applyBorder="1" applyAlignment="1">
      <alignment horizontal="center" vertical="center" wrapText="1"/>
    </xf>
    <xf numFmtId="3" fontId="12" fillId="2" borderId="16"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5" fillId="3" borderId="11"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2" borderId="0" xfId="0" applyFont="1" applyFill="1" applyAlignment="1">
      <alignment horizontal="left"/>
    </xf>
    <xf numFmtId="0" fontId="15" fillId="4" borderId="7" xfId="0" applyFont="1" applyFill="1" applyBorder="1" applyAlignment="1">
      <alignment horizontal="center"/>
    </xf>
    <xf numFmtId="0" fontId="15" fillId="4" borderId="2" xfId="0" applyFont="1" applyFill="1" applyBorder="1" applyAlignment="1">
      <alignment horizontal="center"/>
    </xf>
    <xf numFmtId="0" fontId="14" fillId="4" borderId="11" xfId="0" applyFont="1" applyFill="1" applyBorder="1" applyAlignment="1">
      <alignment horizontal="center" vertical="center"/>
    </xf>
    <xf numFmtId="0" fontId="21" fillId="2" borderId="0" xfId="0" applyFont="1" applyFill="1" applyAlignment="1">
      <alignment horizontal="left" vertical="center" wrapText="1"/>
    </xf>
    <xf numFmtId="0" fontId="19" fillId="3" borderId="7"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8" xfId="0" applyFont="1" applyBorder="1" applyAlignment="1">
      <alignment horizontal="center" vertical="center" wrapText="1"/>
    </xf>
  </cellXfs>
  <cellStyles count="6">
    <cellStyle name="Collegamento ipertestuale" xfId="5" builtinId="8"/>
    <cellStyle name="Migliaia" xfId="4" builtinId="3"/>
    <cellStyle name="Normale" xfId="0" builtinId="0"/>
    <cellStyle name="Normale 2" xfId="2" xr:uid="{00000000-0005-0000-0000-000003000000}"/>
    <cellStyle name="Normale 3" xfId="3" xr:uid="{00000000-0005-0000-0000-000004000000}"/>
    <cellStyle name="Percentual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F8EE"/>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v3112_1_FINANCE" connectionId="1" xr16:uid="{00000000-0016-0000-07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v3112_1_FINANCE" connectionId="2" xr16:uid="{00000000-0016-0000-0D00-000001000000}" autoFormatId="16" applyNumberFormats="0" applyBorderFormats="0" applyFontFormats="0" applyPatternFormats="0" applyAlignmentFormats="0" applyWidthHeightFormats="0"/>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8">
    <tabColor rgb="FF00B050"/>
  </sheetPr>
  <dimension ref="A1:G39"/>
  <sheetViews>
    <sheetView zoomScale="70" zoomScaleNormal="70" workbookViewId="0">
      <selection activeCell="B6" sqref="B6:C10"/>
    </sheetView>
  </sheetViews>
  <sheetFormatPr defaultColWidth="0" defaultRowHeight="30" customHeight="1" zeroHeight="1" x14ac:dyDescent="0.3"/>
  <cols>
    <col min="1" max="1" width="9.140625" style="26" customWidth="1"/>
    <col min="2" max="2" width="20" style="26" customWidth="1"/>
    <col min="3" max="3" width="29.42578125" style="26" bestFit="1" customWidth="1"/>
    <col min="4" max="4" width="31.42578125" style="26" bestFit="1" customWidth="1"/>
    <col min="5" max="5" width="64.140625" style="26" bestFit="1" customWidth="1"/>
    <col min="6" max="6" width="36.140625" style="26" bestFit="1" customWidth="1"/>
    <col min="7" max="7" width="31" style="26" bestFit="1" customWidth="1"/>
    <col min="8" max="16384" width="9.140625" style="26" hidden="1"/>
  </cols>
  <sheetData>
    <row r="1" spans="2:6" ht="30" customHeight="1" x14ac:dyDescent="0.3"/>
    <row r="2" spans="2:6" ht="30" customHeight="1" x14ac:dyDescent="0.3">
      <c r="B2" s="25" t="s">
        <v>63</v>
      </c>
    </row>
    <row r="3" spans="2:6" ht="30" customHeight="1" x14ac:dyDescent="0.3"/>
    <row r="4" spans="2:6" ht="30" customHeight="1" x14ac:dyDescent="0.3">
      <c r="B4" s="31"/>
      <c r="C4" s="181" t="s">
        <v>64</v>
      </c>
      <c r="D4" s="182"/>
      <c r="E4" s="183"/>
      <c r="F4" s="184" t="s">
        <v>65</v>
      </c>
    </row>
    <row r="5" spans="2:6" ht="30" customHeight="1" x14ac:dyDescent="0.3">
      <c r="B5" s="31"/>
      <c r="C5" s="31" t="s">
        <v>66</v>
      </c>
      <c r="D5" s="31" t="s">
        <v>67</v>
      </c>
      <c r="E5" s="31" t="s">
        <v>68</v>
      </c>
      <c r="F5" s="185"/>
    </row>
    <row r="6" spans="2:6" ht="30" customHeight="1" x14ac:dyDescent="0.3">
      <c r="B6" s="31" t="s">
        <v>69</v>
      </c>
      <c r="C6" s="39" t="e">
        <f>'7.Mitigating actions_3112_CRIF1'!F43/'7.Mitigating actions_3112_CRIF1'!D57</f>
        <v>#REF!</v>
      </c>
      <c r="D6" s="39" t="e">
        <f>'7.Mitigating actions_3112_CRIF1'!K43/'7.Mitigating actions_3112_CRIF1'!D57</f>
        <v>#REF!</v>
      </c>
      <c r="E6" s="61" t="e">
        <f>('7.Mitigating actions_3112_CRIF1'!F43+'7.Mitigating actions_3112_CRIF1'!K43)/'7.Mitigating actions_3112_CRIF1'!D57</f>
        <v>#REF!</v>
      </c>
      <c r="F6" s="39" t="e">
        <f>('7.Mitigating actions_3112_CRIF1'!E12+'7.Mitigating actions_3112_CRIF1'!J12)/'7.Mitigating actions_3112_CRIF1'!D63</f>
        <v>#REF!</v>
      </c>
    </row>
    <row r="7" spans="2:6" ht="30" customHeight="1" x14ac:dyDescent="0.3">
      <c r="B7" s="31" t="s">
        <v>70</v>
      </c>
      <c r="C7" s="38"/>
      <c r="D7" s="38"/>
      <c r="E7" s="38"/>
      <c r="F7" s="38"/>
    </row>
    <row r="8" spans="2:6" ht="30" customHeight="1" x14ac:dyDescent="0.3">
      <c r="B8" s="26" t="s">
        <v>71</v>
      </c>
    </row>
    <row r="9" spans="2:6" ht="30" customHeight="1" x14ac:dyDescent="0.3"/>
    <row r="39" spans="3:3" ht="30" hidden="1" customHeight="1" x14ac:dyDescent="0.3">
      <c r="C39" s="26" t="s">
        <v>12</v>
      </c>
    </row>
  </sheetData>
  <mergeCells count="2">
    <mergeCell ref="C4:E4"/>
    <mergeCell ref="F4:F5"/>
  </mergeCells>
  <pageMargins left="0.7" right="0.7" top="0.75" bottom="0.75" header="0.3" footer="0.3"/>
  <pageSetup orientation="portrait" r:id="rId1"/>
  <headerFooter>
    <oddHeader>&amp;R&amp;"Century"&amp;8&amp;KE7EC06Gruppo Banco BPM - Uso Interno&amp;1#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G39"/>
  <sheetViews>
    <sheetView zoomScale="70" zoomScaleNormal="70" workbookViewId="0">
      <selection activeCell="B6" sqref="B6:C10"/>
    </sheetView>
  </sheetViews>
  <sheetFormatPr defaultColWidth="0" defaultRowHeight="30" customHeight="1" zeroHeight="1" x14ac:dyDescent="0.3"/>
  <cols>
    <col min="1" max="1" width="9.140625" style="26" customWidth="1"/>
    <col min="2" max="2" width="20" style="26" customWidth="1"/>
    <col min="3" max="3" width="29.42578125" style="26" bestFit="1" customWidth="1"/>
    <col min="4" max="4" width="31.42578125" style="26" bestFit="1" customWidth="1"/>
    <col min="5" max="5" width="64.140625" style="26" bestFit="1" customWidth="1"/>
    <col min="6" max="6" width="36.140625" style="26" bestFit="1" customWidth="1"/>
    <col min="7" max="7" width="31" style="26" bestFit="1" customWidth="1"/>
    <col min="8" max="16384" width="9.140625" style="26" hidden="1"/>
  </cols>
  <sheetData>
    <row r="1" spans="2:6" ht="30" customHeight="1" x14ac:dyDescent="0.3"/>
    <row r="2" spans="2:6" ht="30" customHeight="1" x14ac:dyDescent="0.3">
      <c r="B2" s="25" t="s">
        <v>63</v>
      </c>
    </row>
    <row r="3" spans="2:6" ht="30" customHeight="1" x14ac:dyDescent="0.3"/>
    <row r="4" spans="2:6" ht="30" customHeight="1" x14ac:dyDescent="0.3">
      <c r="B4" s="31"/>
      <c r="C4" s="181" t="s">
        <v>64</v>
      </c>
      <c r="D4" s="182"/>
      <c r="E4" s="183"/>
      <c r="F4" s="184" t="s">
        <v>65</v>
      </c>
    </row>
    <row r="5" spans="2:6" ht="30" customHeight="1" x14ac:dyDescent="0.3">
      <c r="B5" s="31"/>
      <c r="C5" s="31" t="s">
        <v>66</v>
      </c>
      <c r="D5" s="31" t="s">
        <v>67</v>
      </c>
      <c r="E5" s="31" t="s">
        <v>68</v>
      </c>
      <c r="F5" s="185"/>
    </row>
    <row r="6" spans="2:6" ht="30" customHeight="1" x14ac:dyDescent="0.3">
      <c r="B6" s="31" t="s">
        <v>69</v>
      </c>
      <c r="C6" s="39" t="e">
        <f>'7.Mitigating actions_3112_CRIF3'!F43/'7.Mitigating actions_3112_CRIF3'!D57</f>
        <v>#REF!</v>
      </c>
      <c r="D6" s="39" t="e">
        <f>'7.Mitigating actions_3112_CRIF3'!K43/'7.Mitigating actions_3112_CRIF3'!D57</f>
        <v>#REF!</v>
      </c>
      <c r="E6" s="39" t="e">
        <f>('7.Mitigating actions_3112_CRIF3'!F43+'7.Mitigating actions_3112_CRIF3'!K43)/'7.Mitigating actions_3112_CRIF3'!D57</f>
        <v>#REF!</v>
      </c>
      <c r="F6" s="39" t="e">
        <f>('7.Mitigating actions_3112_CRIF3'!E12+'7.Mitigating actions_3112_CRIF3'!J12)/'7.Mitigating actions_3112_CRIF3'!D63</f>
        <v>#REF!</v>
      </c>
    </row>
    <row r="7" spans="2:6" ht="30" customHeight="1" x14ac:dyDescent="0.3">
      <c r="B7" s="31" t="s">
        <v>70</v>
      </c>
      <c r="C7" s="38"/>
      <c r="D7" s="38"/>
      <c r="E7" s="38"/>
      <c r="F7" s="38"/>
    </row>
    <row r="8" spans="2:6" ht="30" customHeight="1" x14ac:dyDescent="0.3">
      <c r="B8" s="26" t="s">
        <v>71</v>
      </c>
    </row>
    <row r="9" spans="2:6" ht="30" customHeight="1" x14ac:dyDescent="0.3"/>
    <row r="39" spans="3:3" ht="30" hidden="1" customHeight="1" x14ac:dyDescent="0.3">
      <c r="C39" s="26" t="s">
        <v>12</v>
      </c>
    </row>
  </sheetData>
  <mergeCells count="2">
    <mergeCell ref="C4:E4"/>
    <mergeCell ref="F4:F5"/>
  </mergeCells>
  <pageMargins left="0.7" right="0.7" top="0.75" bottom="0.75" header="0.3" footer="0.3"/>
  <pageSetup orientation="portrait" r:id="rId1"/>
  <headerFooter>
    <oddHeader>&amp;R&amp;"Century"&amp;8&amp;KE7EC06Gruppo Banco BPM - Uso Interno&amp;1#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Z64"/>
  <sheetViews>
    <sheetView workbookViewId="0">
      <selection activeCell="B6" sqref="B6:C10"/>
    </sheetView>
  </sheetViews>
  <sheetFormatPr defaultColWidth="8.85546875" defaultRowHeight="15" x14ac:dyDescent="0.25"/>
  <cols>
    <col min="1" max="24" width="40" style="64" customWidth="1"/>
    <col min="25" max="16384" width="8.85546875" style="64"/>
  </cols>
  <sheetData>
    <row r="1" spans="1:26" ht="55.7" customHeight="1" x14ac:dyDescent="0.25">
      <c r="A1" s="87" t="s">
        <v>97</v>
      </c>
      <c r="B1" s="87" t="s">
        <v>98</v>
      </c>
      <c r="C1" s="87" t="s">
        <v>99</v>
      </c>
      <c r="D1" s="87" t="s">
        <v>100</v>
      </c>
      <c r="E1" s="87" t="s">
        <v>82</v>
      </c>
      <c r="F1" s="87" t="s">
        <v>111</v>
      </c>
      <c r="G1" s="87" t="s">
        <v>86</v>
      </c>
      <c r="H1" s="87" t="s">
        <v>83</v>
      </c>
      <c r="I1" s="87" t="s">
        <v>84</v>
      </c>
      <c r="J1" s="87" t="s">
        <v>85</v>
      </c>
      <c r="K1" s="87" t="s">
        <v>101</v>
      </c>
      <c r="L1" s="87" t="s">
        <v>102</v>
      </c>
      <c r="M1" s="87" t="s">
        <v>89</v>
      </c>
      <c r="N1" s="87" t="s">
        <v>103</v>
      </c>
      <c r="O1" s="63" t="s">
        <v>90</v>
      </c>
      <c r="P1" s="63" t="s">
        <v>104</v>
      </c>
      <c r="Q1" s="63" t="s">
        <v>105</v>
      </c>
      <c r="R1" s="63" t="s">
        <v>91</v>
      </c>
      <c r="S1" s="63" t="s">
        <v>92</v>
      </c>
      <c r="T1" s="63" t="s">
        <v>93</v>
      </c>
      <c r="U1" s="63" t="s">
        <v>94</v>
      </c>
      <c r="V1" s="63" t="s">
        <v>95</v>
      </c>
      <c r="W1" s="63" t="s">
        <v>96</v>
      </c>
      <c r="X1" s="87" t="s">
        <v>106</v>
      </c>
      <c r="Y1" s="56" t="s">
        <v>109</v>
      </c>
      <c r="Z1" s="56" t="s">
        <v>110</v>
      </c>
    </row>
    <row r="2" spans="1:26" x14ac:dyDescent="0.25">
      <c r="A2" s="56" t="s">
        <v>78</v>
      </c>
      <c r="B2" s="56" t="s">
        <v>88</v>
      </c>
      <c r="C2" s="56" t="s">
        <v>107</v>
      </c>
      <c r="D2" s="56" t="s">
        <v>75</v>
      </c>
      <c r="E2" s="56" t="s">
        <v>75</v>
      </c>
      <c r="F2" s="56" t="s">
        <v>75</v>
      </c>
      <c r="G2" s="56" t="s">
        <v>75</v>
      </c>
      <c r="H2" s="56" t="s">
        <v>75</v>
      </c>
      <c r="I2" s="56" t="s">
        <v>75</v>
      </c>
      <c r="J2" s="56" t="s">
        <v>75</v>
      </c>
      <c r="K2" s="56" t="s">
        <v>75</v>
      </c>
      <c r="L2" s="56" t="s">
        <v>75</v>
      </c>
      <c r="M2" s="56" t="s">
        <v>75</v>
      </c>
      <c r="N2" s="56" t="s">
        <v>75</v>
      </c>
      <c r="O2" s="64">
        <v>51745142464.309898</v>
      </c>
      <c r="P2" s="64">
        <v>10760199809.839899</v>
      </c>
      <c r="Q2" s="64">
        <v>193824814.53927699</v>
      </c>
      <c r="R2" s="64">
        <v>0</v>
      </c>
      <c r="S2" s="64">
        <v>0</v>
      </c>
      <c r="T2" s="64">
        <v>0</v>
      </c>
      <c r="U2" s="64">
        <v>0</v>
      </c>
      <c r="V2" s="64">
        <v>0</v>
      </c>
      <c r="W2" s="64">
        <v>0</v>
      </c>
      <c r="X2" s="56" t="s">
        <v>122</v>
      </c>
      <c r="Y2" s="56" t="s">
        <v>123</v>
      </c>
      <c r="Z2" s="56" t="s">
        <v>120</v>
      </c>
    </row>
    <row r="3" spans="1:26" x14ac:dyDescent="0.25">
      <c r="A3" s="56" t="s">
        <v>78</v>
      </c>
      <c r="B3" s="56" t="s">
        <v>88</v>
      </c>
      <c r="C3" s="56" t="s">
        <v>107</v>
      </c>
      <c r="D3" s="56" t="s">
        <v>75</v>
      </c>
      <c r="E3" s="56" t="s">
        <v>75</v>
      </c>
      <c r="F3" s="56" t="s">
        <v>76</v>
      </c>
      <c r="G3" s="56" t="s">
        <v>75</v>
      </c>
      <c r="H3" s="56" t="s">
        <v>75</v>
      </c>
      <c r="I3" s="56" t="s">
        <v>75</v>
      </c>
      <c r="J3" s="56" t="s">
        <v>75</v>
      </c>
      <c r="K3" s="56" t="s">
        <v>75</v>
      </c>
      <c r="L3" s="56" t="s">
        <v>75</v>
      </c>
      <c r="M3" s="56" t="s">
        <v>75</v>
      </c>
      <c r="N3" s="56" t="s">
        <v>75</v>
      </c>
      <c r="O3" s="64">
        <v>2187550727.1300001</v>
      </c>
      <c r="P3" s="64">
        <v>1174788289.5999999</v>
      </c>
      <c r="Q3" s="64">
        <v>812689.940256109</v>
      </c>
      <c r="R3" s="64">
        <v>0</v>
      </c>
      <c r="S3" s="64">
        <v>0</v>
      </c>
      <c r="T3" s="64">
        <v>0</v>
      </c>
      <c r="U3" s="64">
        <v>0</v>
      </c>
      <c r="V3" s="64">
        <v>0</v>
      </c>
      <c r="W3" s="64">
        <v>0</v>
      </c>
      <c r="X3" s="56" t="s">
        <v>122</v>
      </c>
      <c r="Y3" s="56" t="s">
        <v>123</v>
      </c>
      <c r="Z3" s="56" t="s">
        <v>120</v>
      </c>
    </row>
    <row r="4" spans="1:26" x14ac:dyDescent="0.25">
      <c r="A4" s="56" t="s">
        <v>78</v>
      </c>
      <c r="B4" s="56" t="s">
        <v>88</v>
      </c>
      <c r="C4" s="56" t="s">
        <v>107</v>
      </c>
      <c r="D4" s="56" t="s">
        <v>76</v>
      </c>
      <c r="E4" s="56" t="s">
        <v>75</v>
      </c>
      <c r="F4" s="56" t="s">
        <v>75</v>
      </c>
      <c r="G4" s="56" t="s">
        <v>75</v>
      </c>
      <c r="H4" s="56" t="s">
        <v>75</v>
      </c>
      <c r="I4" s="56" t="s">
        <v>75</v>
      </c>
      <c r="J4" s="56" t="s">
        <v>75</v>
      </c>
      <c r="K4" s="56" t="s">
        <v>75</v>
      </c>
      <c r="L4" s="56" t="s">
        <v>75</v>
      </c>
      <c r="M4" s="56" t="s">
        <v>75</v>
      </c>
      <c r="N4" s="56" t="s">
        <v>75</v>
      </c>
      <c r="O4" s="64">
        <v>3303722980.7599902</v>
      </c>
      <c r="P4" s="64">
        <v>1154333080.55493</v>
      </c>
      <c r="Q4" s="64">
        <v>418163494.55431497</v>
      </c>
      <c r="R4" s="64">
        <v>95583745.587290004</v>
      </c>
      <c r="S4" s="64">
        <v>162740805.13685</v>
      </c>
      <c r="T4" s="64">
        <v>5079192.8089279998</v>
      </c>
      <c r="U4" s="64">
        <v>1333931.2506619999</v>
      </c>
      <c r="V4" s="64">
        <v>1333931.2506619999</v>
      </c>
      <c r="W4" s="64">
        <v>0</v>
      </c>
      <c r="X4" s="56" t="s">
        <v>122</v>
      </c>
      <c r="Y4" s="56" t="s">
        <v>123</v>
      </c>
      <c r="Z4" s="56" t="s">
        <v>120</v>
      </c>
    </row>
    <row r="5" spans="1:26" x14ac:dyDescent="0.25">
      <c r="A5" s="56" t="s">
        <v>78</v>
      </c>
      <c r="B5" s="56" t="s">
        <v>88</v>
      </c>
      <c r="C5" s="56" t="s">
        <v>107</v>
      </c>
      <c r="D5" s="56" t="s">
        <v>75</v>
      </c>
      <c r="E5" s="56" t="s">
        <v>75</v>
      </c>
      <c r="F5" s="56" t="s">
        <v>75</v>
      </c>
      <c r="G5" s="56" t="s">
        <v>75</v>
      </c>
      <c r="H5" s="56" t="s">
        <v>75</v>
      </c>
      <c r="I5" s="56" t="s">
        <v>75</v>
      </c>
      <c r="J5" s="56" t="s">
        <v>75</v>
      </c>
      <c r="K5" s="56" t="s">
        <v>75</v>
      </c>
      <c r="L5" s="56" t="s">
        <v>75</v>
      </c>
      <c r="M5" s="56" t="s">
        <v>76</v>
      </c>
      <c r="N5" s="56" t="s">
        <v>75</v>
      </c>
      <c r="O5" s="64">
        <v>1229903.52</v>
      </c>
      <c r="P5" s="64">
        <v>1229903.52</v>
      </c>
      <c r="Q5" s="64">
        <v>0</v>
      </c>
      <c r="R5" s="64">
        <v>0</v>
      </c>
      <c r="S5" s="64">
        <v>0</v>
      </c>
      <c r="T5" s="64">
        <v>0</v>
      </c>
      <c r="U5" s="64">
        <v>0</v>
      </c>
      <c r="V5" s="64">
        <v>0</v>
      </c>
      <c r="W5" s="64">
        <v>0</v>
      </c>
      <c r="X5" s="56" t="s">
        <v>122</v>
      </c>
      <c r="Y5" s="56" t="s">
        <v>123</v>
      </c>
      <c r="Z5" s="56" t="s">
        <v>120</v>
      </c>
    </row>
    <row r="6" spans="1:26" x14ac:dyDescent="0.25">
      <c r="A6" s="56" t="s">
        <v>78</v>
      </c>
      <c r="B6" s="56" t="s">
        <v>88</v>
      </c>
      <c r="C6" s="56" t="s">
        <v>81</v>
      </c>
      <c r="D6" s="56" t="s">
        <v>75</v>
      </c>
      <c r="E6" s="56" t="s">
        <v>76</v>
      </c>
      <c r="F6" s="56" t="s">
        <v>75</v>
      </c>
      <c r="G6" s="56" t="s">
        <v>75</v>
      </c>
      <c r="H6" s="56" t="s">
        <v>75</v>
      </c>
      <c r="I6" s="56" t="s">
        <v>75</v>
      </c>
      <c r="J6" s="56" t="s">
        <v>75</v>
      </c>
      <c r="K6" s="56" t="s">
        <v>75</v>
      </c>
      <c r="L6" s="56" t="s">
        <v>75</v>
      </c>
      <c r="M6" s="56" t="s">
        <v>75</v>
      </c>
      <c r="N6" s="56" t="s">
        <v>75</v>
      </c>
      <c r="O6" s="64">
        <v>264026705.44999999</v>
      </c>
      <c r="P6" s="64">
        <v>264026705.44999999</v>
      </c>
      <c r="Q6" s="64">
        <v>0</v>
      </c>
      <c r="R6" s="64">
        <v>0</v>
      </c>
      <c r="S6" s="64">
        <v>0</v>
      </c>
      <c r="T6" s="64">
        <v>0</v>
      </c>
      <c r="U6" s="64">
        <v>0</v>
      </c>
      <c r="V6" s="64">
        <v>0</v>
      </c>
      <c r="W6" s="64">
        <v>0</v>
      </c>
      <c r="X6" s="56" t="s">
        <v>122</v>
      </c>
      <c r="Y6" s="56" t="s">
        <v>123</v>
      </c>
      <c r="Z6" s="56" t="s">
        <v>120</v>
      </c>
    </row>
    <row r="7" spans="1:26" x14ac:dyDescent="0.25">
      <c r="A7" s="56" t="s">
        <v>78</v>
      </c>
      <c r="B7" s="56" t="s">
        <v>88</v>
      </c>
      <c r="C7" s="56" t="s">
        <v>81</v>
      </c>
      <c r="D7" s="56" t="s">
        <v>75</v>
      </c>
      <c r="E7" s="56" t="s">
        <v>75</v>
      </c>
      <c r="F7" s="56" t="s">
        <v>75</v>
      </c>
      <c r="G7" s="56" t="s">
        <v>76</v>
      </c>
      <c r="H7" s="56" t="s">
        <v>75</v>
      </c>
      <c r="I7" s="56" t="s">
        <v>75</v>
      </c>
      <c r="J7" s="56" t="s">
        <v>75</v>
      </c>
      <c r="K7" s="56" t="s">
        <v>75</v>
      </c>
      <c r="L7" s="56" t="s">
        <v>75</v>
      </c>
      <c r="M7" s="56" t="s">
        <v>75</v>
      </c>
      <c r="N7" s="56" t="s">
        <v>75</v>
      </c>
      <c r="O7" s="64">
        <v>27581819441</v>
      </c>
      <c r="P7" s="64">
        <v>27581819441</v>
      </c>
      <c r="Q7" s="64">
        <v>2202734851.4163198</v>
      </c>
      <c r="R7" s="64">
        <v>0</v>
      </c>
      <c r="S7" s="64">
        <v>0</v>
      </c>
      <c r="T7" s="64">
        <v>0</v>
      </c>
      <c r="U7" s="64">
        <v>0</v>
      </c>
      <c r="V7" s="64">
        <v>0</v>
      </c>
      <c r="W7" s="64">
        <v>0</v>
      </c>
      <c r="X7" s="56" t="s">
        <v>122</v>
      </c>
      <c r="Y7" s="56" t="s">
        <v>123</v>
      </c>
      <c r="Z7" s="56" t="s">
        <v>120</v>
      </c>
    </row>
    <row r="8" spans="1:26" x14ac:dyDescent="0.25">
      <c r="A8" s="56" t="s">
        <v>78</v>
      </c>
      <c r="B8" s="56" t="s">
        <v>88</v>
      </c>
      <c r="C8" s="56" t="s">
        <v>81</v>
      </c>
      <c r="D8" s="56" t="s">
        <v>75</v>
      </c>
      <c r="E8" s="56" t="s">
        <v>75</v>
      </c>
      <c r="F8" s="56" t="s">
        <v>75</v>
      </c>
      <c r="G8" s="56" t="s">
        <v>75</v>
      </c>
      <c r="H8" s="56" t="s">
        <v>75</v>
      </c>
      <c r="I8" s="56" t="s">
        <v>75</v>
      </c>
      <c r="J8" s="56" t="s">
        <v>75</v>
      </c>
      <c r="K8" s="56" t="s">
        <v>75</v>
      </c>
      <c r="L8" s="56" t="s">
        <v>75</v>
      </c>
      <c r="M8" s="56" t="s">
        <v>76</v>
      </c>
      <c r="N8" s="56" t="s">
        <v>75</v>
      </c>
      <c r="O8" s="64">
        <v>25811165.260000002</v>
      </c>
      <c r="P8" s="64">
        <v>25811165.260000002</v>
      </c>
      <c r="Q8" s="64">
        <v>0</v>
      </c>
      <c r="R8" s="64">
        <v>0</v>
      </c>
      <c r="S8" s="64">
        <v>0</v>
      </c>
      <c r="T8" s="64">
        <v>0</v>
      </c>
      <c r="U8" s="64">
        <v>0</v>
      </c>
      <c r="V8" s="64">
        <v>0</v>
      </c>
      <c r="W8" s="64">
        <v>0</v>
      </c>
      <c r="X8" s="56" t="s">
        <v>122</v>
      </c>
      <c r="Y8" s="56" t="s">
        <v>123</v>
      </c>
      <c r="Z8" s="56" t="s">
        <v>120</v>
      </c>
    </row>
    <row r="9" spans="1:26" x14ac:dyDescent="0.25">
      <c r="A9" s="56" t="s">
        <v>78</v>
      </c>
      <c r="B9" s="56" t="s">
        <v>88</v>
      </c>
      <c r="C9" s="56" t="s">
        <v>81</v>
      </c>
      <c r="D9" s="56" t="s">
        <v>75</v>
      </c>
      <c r="E9" s="56" t="s">
        <v>75</v>
      </c>
      <c r="F9" s="56" t="s">
        <v>75</v>
      </c>
      <c r="G9" s="56" t="s">
        <v>75</v>
      </c>
      <c r="H9" s="56" t="s">
        <v>75</v>
      </c>
      <c r="I9" s="56" t="s">
        <v>75</v>
      </c>
      <c r="J9" s="56" t="s">
        <v>75</v>
      </c>
      <c r="K9" s="56" t="s">
        <v>75</v>
      </c>
      <c r="L9" s="56" t="s">
        <v>75</v>
      </c>
      <c r="M9" s="56" t="s">
        <v>75</v>
      </c>
      <c r="N9" s="56" t="s">
        <v>75</v>
      </c>
      <c r="O9" s="64">
        <v>5859685289.1000004</v>
      </c>
      <c r="P9" s="64">
        <v>5859685289.1000004</v>
      </c>
      <c r="Q9" s="64">
        <v>0</v>
      </c>
      <c r="R9" s="64">
        <v>0</v>
      </c>
      <c r="S9" s="64">
        <v>0</v>
      </c>
      <c r="T9" s="64">
        <v>0</v>
      </c>
      <c r="U9" s="64">
        <v>0</v>
      </c>
      <c r="V9" s="64">
        <v>0</v>
      </c>
      <c r="W9" s="64">
        <v>0</v>
      </c>
      <c r="X9" s="56" t="s">
        <v>122</v>
      </c>
      <c r="Y9" s="56" t="s">
        <v>123</v>
      </c>
      <c r="Z9" s="56" t="s">
        <v>120</v>
      </c>
    </row>
    <row r="10" spans="1:26" x14ac:dyDescent="0.25">
      <c r="A10" s="56" t="s">
        <v>78</v>
      </c>
      <c r="B10" s="56" t="s">
        <v>88</v>
      </c>
      <c r="C10" s="56" t="s">
        <v>81</v>
      </c>
      <c r="D10" s="56" t="s">
        <v>75</v>
      </c>
      <c r="E10" s="56" t="s">
        <v>75</v>
      </c>
      <c r="F10" s="56" t="s">
        <v>75</v>
      </c>
      <c r="G10" s="56" t="s">
        <v>76</v>
      </c>
      <c r="H10" s="56" t="s">
        <v>75</v>
      </c>
      <c r="I10" s="56" t="s">
        <v>75</v>
      </c>
      <c r="J10" s="56" t="s">
        <v>75</v>
      </c>
      <c r="K10" s="56" t="s">
        <v>75</v>
      </c>
      <c r="L10" s="56" t="s">
        <v>75</v>
      </c>
      <c r="M10" s="56" t="s">
        <v>76</v>
      </c>
      <c r="N10" s="56" t="s">
        <v>75</v>
      </c>
      <c r="O10" s="64">
        <v>123257161.65000001</v>
      </c>
      <c r="P10" s="64">
        <v>123257161.65000001</v>
      </c>
      <c r="Q10" s="64">
        <v>6091900.0219404101</v>
      </c>
      <c r="R10" s="64">
        <v>0</v>
      </c>
      <c r="S10" s="64">
        <v>0</v>
      </c>
      <c r="T10" s="64">
        <v>0</v>
      </c>
      <c r="U10" s="64">
        <v>0</v>
      </c>
      <c r="V10" s="64">
        <v>0</v>
      </c>
      <c r="W10" s="64">
        <v>0</v>
      </c>
      <c r="X10" s="56" t="s">
        <v>122</v>
      </c>
      <c r="Y10" s="56" t="s">
        <v>123</v>
      </c>
      <c r="Z10" s="56" t="s">
        <v>120</v>
      </c>
    </row>
    <row r="11" spans="1:26" x14ac:dyDescent="0.25">
      <c r="A11" s="56" t="s">
        <v>78</v>
      </c>
      <c r="B11" s="56" t="s">
        <v>88</v>
      </c>
      <c r="C11" s="56" t="s">
        <v>80</v>
      </c>
      <c r="D11" s="56" t="s">
        <v>75</v>
      </c>
      <c r="E11" s="56" t="s">
        <v>75</v>
      </c>
      <c r="F11" s="56" t="s">
        <v>75</v>
      </c>
      <c r="G11" s="56" t="s">
        <v>75</v>
      </c>
      <c r="H11" s="56" t="s">
        <v>75</v>
      </c>
      <c r="I11" s="56" t="s">
        <v>75</v>
      </c>
      <c r="J11" s="56" t="s">
        <v>75</v>
      </c>
      <c r="K11" s="56" t="s">
        <v>75</v>
      </c>
      <c r="L11" s="56" t="s">
        <v>75</v>
      </c>
      <c r="M11" s="56" t="s">
        <v>75</v>
      </c>
      <c r="N11" s="56" t="s">
        <v>75</v>
      </c>
      <c r="O11" s="64">
        <v>2010217716.75</v>
      </c>
      <c r="P11" s="64">
        <v>0</v>
      </c>
      <c r="Q11" s="64">
        <v>0</v>
      </c>
      <c r="R11" s="64">
        <v>0</v>
      </c>
      <c r="S11" s="64">
        <v>0</v>
      </c>
      <c r="T11" s="64">
        <v>0</v>
      </c>
      <c r="U11" s="64">
        <v>0</v>
      </c>
      <c r="V11" s="64">
        <v>0</v>
      </c>
      <c r="W11" s="64">
        <v>0</v>
      </c>
      <c r="X11" s="56" t="s">
        <v>122</v>
      </c>
      <c r="Y11" s="56" t="s">
        <v>123</v>
      </c>
      <c r="Z11" s="56" t="s">
        <v>120</v>
      </c>
    </row>
    <row r="12" spans="1:26" x14ac:dyDescent="0.25">
      <c r="A12" s="56" t="s">
        <v>78</v>
      </c>
      <c r="B12" s="56" t="s">
        <v>88</v>
      </c>
      <c r="C12" s="56" t="s">
        <v>80</v>
      </c>
      <c r="D12" s="56" t="s">
        <v>76</v>
      </c>
      <c r="E12" s="56" t="s">
        <v>75</v>
      </c>
      <c r="F12" s="56" t="s">
        <v>75</v>
      </c>
      <c r="G12" s="56" t="s">
        <v>75</v>
      </c>
      <c r="H12" s="56" t="s">
        <v>75</v>
      </c>
      <c r="I12" s="56" t="s">
        <v>75</v>
      </c>
      <c r="J12" s="56" t="s">
        <v>75</v>
      </c>
      <c r="K12" s="56" t="s">
        <v>75</v>
      </c>
      <c r="L12" s="56" t="s">
        <v>75</v>
      </c>
      <c r="M12" s="56" t="s">
        <v>75</v>
      </c>
      <c r="N12" s="56" t="s">
        <v>75</v>
      </c>
      <c r="O12" s="64">
        <v>1089334912.3</v>
      </c>
      <c r="P12" s="64">
        <v>68865568.933642</v>
      </c>
      <c r="Q12" s="64">
        <v>0</v>
      </c>
      <c r="R12" s="64">
        <v>0</v>
      </c>
      <c r="S12" s="64">
        <v>0</v>
      </c>
      <c r="T12" s="64">
        <v>0</v>
      </c>
      <c r="U12" s="64">
        <v>0</v>
      </c>
      <c r="V12" s="64">
        <v>0</v>
      </c>
      <c r="W12" s="64">
        <v>0</v>
      </c>
      <c r="X12" s="56" t="s">
        <v>122</v>
      </c>
      <c r="Y12" s="56" t="s">
        <v>123</v>
      </c>
      <c r="Z12" s="56" t="s">
        <v>120</v>
      </c>
    </row>
    <row r="13" spans="1:26" x14ac:dyDescent="0.25">
      <c r="A13" s="56" t="s">
        <v>78</v>
      </c>
      <c r="B13" s="56" t="s">
        <v>88</v>
      </c>
      <c r="C13" s="56" t="s">
        <v>79</v>
      </c>
      <c r="D13" s="56" t="s">
        <v>75</v>
      </c>
      <c r="E13" s="56" t="s">
        <v>75</v>
      </c>
      <c r="F13" s="56" t="s">
        <v>75</v>
      </c>
      <c r="G13" s="56" t="s">
        <v>75</v>
      </c>
      <c r="H13" s="56" t="s">
        <v>75</v>
      </c>
      <c r="I13" s="56" t="s">
        <v>75</v>
      </c>
      <c r="J13" s="56" t="s">
        <v>75</v>
      </c>
      <c r="K13" s="56" t="s">
        <v>76</v>
      </c>
      <c r="L13" s="56" t="s">
        <v>75</v>
      </c>
      <c r="M13" s="56" t="s">
        <v>75</v>
      </c>
      <c r="N13" s="56" t="s">
        <v>75</v>
      </c>
      <c r="O13" s="64">
        <v>169842650.37</v>
      </c>
      <c r="P13" s="64">
        <v>0</v>
      </c>
      <c r="Q13" s="64">
        <v>0</v>
      </c>
      <c r="R13" s="64">
        <v>0</v>
      </c>
      <c r="S13" s="64">
        <v>0</v>
      </c>
      <c r="T13" s="64">
        <v>0</v>
      </c>
      <c r="U13" s="64">
        <v>0</v>
      </c>
      <c r="V13" s="64">
        <v>0</v>
      </c>
      <c r="W13" s="64">
        <v>0</v>
      </c>
      <c r="X13" s="56" t="s">
        <v>122</v>
      </c>
      <c r="Y13" s="56" t="s">
        <v>123</v>
      </c>
      <c r="Z13" s="56" t="s">
        <v>120</v>
      </c>
    </row>
    <row r="14" spans="1:26" x14ac:dyDescent="0.25">
      <c r="A14" s="56" t="s">
        <v>78</v>
      </c>
      <c r="B14" s="56" t="s">
        <v>88</v>
      </c>
      <c r="C14" s="56" t="s">
        <v>79</v>
      </c>
      <c r="D14" s="56" t="s">
        <v>75</v>
      </c>
      <c r="E14" s="56" t="s">
        <v>75</v>
      </c>
      <c r="F14" s="56" t="s">
        <v>75</v>
      </c>
      <c r="G14" s="56" t="s">
        <v>75</v>
      </c>
      <c r="H14" s="56" t="s">
        <v>75</v>
      </c>
      <c r="I14" s="56" t="s">
        <v>75</v>
      </c>
      <c r="J14" s="56" t="s">
        <v>75</v>
      </c>
      <c r="K14" s="56" t="s">
        <v>75</v>
      </c>
      <c r="L14" s="56" t="s">
        <v>75</v>
      </c>
      <c r="M14" s="56" t="s">
        <v>75</v>
      </c>
      <c r="N14" s="56" t="s">
        <v>76</v>
      </c>
      <c r="O14" s="64">
        <v>1355662807.3699999</v>
      </c>
      <c r="P14" s="64">
        <v>0</v>
      </c>
      <c r="Q14" s="64">
        <v>0</v>
      </c>
      <c r="R14" s="64">
        <v>0</v>
      </c>
      <c r="S14" s="64">
        <v>0</v>
      </c>
      <c r="T14" s="64">
        <v>0</v>
      </c>
      <c r="U14" s="64">
        <v>0</v>
      </c>
      <c r="V14" s="64">
        <v>0</v>
      </c>
      <c r="W14" s="64">
        <v>0</v>
      </c>
      <c r="X14" s="56" t="s">
        <v>122</v>
      </c>
      <c r="Y14" s="56" t="s">
        <v>123</v>
      </c>
      <c r="Z14" s="56" t="s">
        <v>120</v>
      </c>
    </row>
    <row r="15" spans="1:26" x14ac:dyDescent="0.25">
      <c r="A15" s="56" t="s">
        <v>78</v>
      </c>
      <c r="B15" s="56" t="s">
        <v>88</v>
      </c>
      <c r="C15" s="56" t="s">
        <v>79</v>
      </c>
      <c r="D15" s="56" t="s">
        <v>76</v>
      </c>
      <c r="E15" s="56" t="s">
        <v>75</v>
      </c>
      <c r="F15" s="56" t="s">
        <v>75</v>
      </c>
      <c r="G15" s="56" t="s">
        <v>75</v>
      </c>
      <c r="H15" s="56" t="s">
        <v>75</v>
      </c>
      <c r="I15" s="56" t="s">
        <v>75</v>
      </c>
      <c r="J15" s="56" t="s">
        <v>75</v>
      </c>
      <c r="K15" s="56" t="s">
        <v>75</v>
      </c>
      <c r="L15" s="56" t="s">
        <v>75</v>
      </c>
      <c r="M15" s="56" t="s">
        <v>75</v>
      </c>
      <c r="N15" s="56" t="s">
        <v>76</v>
      </c>
      <c r="O15" s="64">
        <v>48239190.520000003</v>
      </c>
      <c r="P15" s="64">
        <v>0</v>
      </c>
      <c r="Q15" s="64">
        <v>0</v>
      </c>
      <c r="R15" s="64">
        <v>0</v>
      </c>
      <c r="S15" s="64">
        <v>0</v>
      </c>
      <c r="T15" s="64">
        <v>0</v>
      </c>
      <c r="U15" s="64">
        <v>0</v>
      </c>
      <c r="V15" s="64">
        <v>0</v>
      </c>
      <c r="W15" s="64">
        <v>0</v>
      </c>
      <c r="X15" s="56" t="s">
        <v>122</v>
      </c>
      <c r="Y15" s="56" t="s">
        <v>123</v>
      </c>
      <c r="Z15" s="56" t="s">
        <v>120</v>
      </c>
    </row>
    <row r="16" spans="1:26" x14ac:dyDescent="0.25">
      <c r="A16" s="56" t="s">
        <v>78</v>
      </c>
      <c r="B16" s="56" t="s">
        <v>88</v>
      </c>
      <c r="C16" s="56" t="s">
        <v>108</v>
      </c>
      <c r="D16" s="56" t="s">
        <v>76</v>
      </c>
      <c r="E16" s="56" t="s">
        <v>75</v>
      </c>
      <c r="F16" s="56" t="s">
        <v>75</v>
      </c>
      <c r="G16" s="56" t="s">
        <v>75</v>
      </c>
      <c r="H16" s="56" t="s">
        <v>75</v>
      </c>
      <c r="I16" s="56" t="s">
        <v>75</v>
      </c>
      <c r="J16" s="56" t="s">
        <v>75</v>
      </c>
      <c r="K16" s="56" t="s">
        <v>75</v>
      </c>
      <c r="L16" s="56" t="s">
        <v>75</v>
      </c>
      <c r="M16" s="56" t="s">
        <v>75</v>
      </c>
      <c r="N16" s="56" t="s">
        <v>75</v>
      </c>
      <c r="O16" s="64">
        <v>1341879783.53</v>
      </c>
      <c r="P16" s="64">
        <v>0</v>
      </c>
      <c r="Q16" s="64">
        <v>0</v>
      </c>
      <c r="R16" s="64">
        <v>0</v>
      </c>
      <c r="S16" s="64">
        <v>0</v>
      </c>
      <c r="T16" s="64">
        <v>0</v>
      </c>
      <c r="U16" s="64">
        <v>0</v>
      </c>
      <c r="V16" s="64">
        <v>0</v>
      </c>
      <c r="W16" s="64">
        <v>0</v>
      </c>
      <c r="X16" s="56" t="s">
        <v>122</v>
      </c>
      <c r="Y16" s="56" t="s">
        <v>123</v>
      </c>
      <c r="Z16" s="56" t="s">
        <v>120</v>
      </c>
    </row>
    <row r="17" spans="1:26" x14ac:dyDescent="0.25">
      <c r="A17" s="56" t="s">
        <v>78</v>
      </c>
      <c r="B17" s="56" t="s">
        <v>88</v>
      </c>
      <c r="C17" s="56" t="s">
        <v>108</v>
      </c>
      <c r="D17" s="56" t="s">
        <v>76</v>
      </c>
      <c r="E17" s="56" t="s">
        <v>75</v>
      </c>
      <c r="F17" s="56" t="s">
        <v>75</v>
      </c>
      <c r="G17" s="56" t="s">
        <v>75</v>
      </c>
      <c r="H17" s="56" t="s">
        <v>75</v>
      </c>
      <c r="I17" s="56" t="s">
        <v>75</v>
      </c>
      <c r="J17" s="56" t="s">
        <v>76</v>
      </c>
      <c r="K17" s="56" t="s">
        <v>75</v>
      </c>
      <c r="L17" s="56" t="s">
        <v>75</v>
      </c>
      <c r="M17" s="56" t="s">
        <v>75</v>
      </c>
      <c r="N17" s="56" t="s">
        <v>75</v>
      </c>
      <c r="O17" s="64">
        <v>4211231.5</v>
      </c>
      <c r="P17" s="64">
        <v>306404.76419999998</v>
      </c>
      <c r="Q17" s="64">
        <v>0</v>
      </c>
      <c r="R17" s="64">
        <v>0</v>
      </c>
      <c r="S17" s="64">
        <v>0</v>
      </c>
      <c r="T17" s="64">
        <v>0</v>
      </c>
      <c r="U17" s="64">
        <v>0</v>
      </c>
      <c r="V17" s="64">
        <v>0</v>
      </c>
      <c r="W17" s="64">
        <v>0</v>
      </c>
      <c r="X17" s="56" t="s">
        <v>122</v>
      </c>
      <c r="Y17" s="56" t="s">
        <v>123</v>
      </c>
      <c r="Z17" s="56" t="s">
        <v>120</v>
      </c>
    </row>
    <row r="18" spans="1:26" x14ac:dyDescent="0.25">
      <c r="A18" s="56" t="s">
        <v>78</v>
      </c>
      <c r="B18" s="56" t="s">
        <v>88</v>
      </c>
      <c r="C18" s="56" t="s">
        <v>108</v>
      </c>
      <c r="D18" s="56" t="s">
        <v>75</v>
      </c>
      <c r="E18" s="56" t="s">
        <v>75</v>
      </c>
      <c r="F18" s="56" t="s">
        <v>75</v>
      </c>
      <c r="G18" s="56" t="s">
        <v>75</v>
      </c>
      <c r="H18" s="56" t="s">
        <v>76</v>
      </c>
      <c r="I18" s="56" t="s">
        <v>75</v>
      </c>
      <c r="J18" s="56" t="s">
        <v>75</v>
      </c>
      <c r="K18" s="56" t="s">
        <v>75</v>
      </c>
      <c r="L18" s="56" t="s">
        <v>75</v>
      </c>
      <c r="M18" s="56" t="s">
        <v>75</v>
      </c>
      <c r="N18" s="56" t="s">
        <v>75</v>
      </c>
      <c r="O18" s="64">
        <v>504388665.45999902</v>
      </c>
      <c r="P18" s="64">
        <v>0</v>
      </c>
      <c r="Q18" s="64">
        <v>0</v>
      </c>
      <c r="R18" s="64">
        <v>0</v>
      </c>
      <c r="S18" s="64">
        <v>0</v>
      </c>
      <c r="T18" s="64">
        <v>0</v>
      </c>
      <c r="U18" s="64">
        <v>0</v>
      </c>
      <c r="V18" s="64">
        <v>0</v>
      </c>
      <c r="W18" s="64">
        <v>0</v>
      </c>
      <c r="X18" s="56" t="s">
        <v>122</v>
      </c>
      <c r="Y18" s="56" t="s">
        <v>123</v>
      </c>
      <c r="Z18" s="56" t="s">
        <v>120</v>
      </c>
    </row>
    <row r="19" spans="1:26" x14ac:dyDescent="0.25">
      <c r="A19" s="56" t="s">
        <v>78</v>
      </c>
      <c r="B19" s="56" t="s">
        <v>88</v>
      </c>
      <c r="C19" s="56" t="s">
        <v>108</v>
      </c>
      <c r="D19" s="56" t="s">
        <v>76</v>
      </c>
      <c r="E19" s="56" t="s">
        <v>75</v>
      </c>
      <c r="F19" s="56" t="s">
        <v>75</v>
      </c>
      <c r="G19" s="56" t="s">
        <v>75</v>
      </c>
      <c r="H19" s="56" t="s">
        <v>75</v>
      </c>
      <c r="I19" s="56" t="s">
        <v>76</v>
      </c>
      <c r="J19" s="56" t="s">
        <v>75</v>
      </c>
      <c r="K19" s="56" t="s">
        <v>75</v>
      </c>
      <c r="L19" s="56" t="s">
        <v>75</v>
      </c>
      <c r="M19" s="56" t="s">
        <v>75</v>
      </c>
      <c r="N19" s="56" t="s">
        <v>75</v>
      </c>
      <c r="O19" s="64">
        <v>3763.55</v>
      </c>
      <c r="P19" s="64">
        <v>0</v>
      </c>
      <c r="Q19" s="64">
        <v>0</v>
      </c>
      <c r="R19" s="64">
        <v>0</v>
      </c>
      <c r="S19" s="64">
        <v>0</v>
      </c>
      <c r="T19" s="64">
        <v>0</v>
      </c>
      <c r="U19" s="64">
        <v>0</v>
      </c>
      <c r="V19" s="64">
        <v>0</v>
      </c>
      <c r="W19" s="64">
        <v>0</v>
      </c>
      <c r="X19" s="56" t="s">
        <v>122</v>
      </c>
      <c r="Y19" s="56" t="s">
        <v>123</v>
      </c>
      <c r="Z19" s="56" t="s">
        <v>120</v>
      </c>
    </row>
    <row r="20" spans="1:26" x14ac:dyDescent="0.25">
      <c r="A20" s="56" t="s">
        <v>78</v>
      </c>
      <c r="B20" s="56" t="s">
        <v>88</v>
      </c>
      <c r="C20" s="56" t="s">
        <v>108</v>
      </c>
      <c r="D20" s="56" t="s">
        <v>75</v>
      </c>
      <c r="E20" s="56" t="s">
        <v>75</v>
      </c>
      <c r="F20" s="56" t="s">
        <v>75</v>
      </c>
      <c r="G20" s="56" t="s">
        <v>75</v>
      </c>
      <c r="H20" s="56" t="s">
        <v>75</v>
      </c>
      <c r="I20" s="56" t="s">
        <v>75</v>
      </c>
      <c r="J20" s="56" t="s">
        <v>76</v>
      </c>
      <c r="K20" s="56" t="s">
        <v>75</v>
      </c>
      <c r="L20" s="56" t="s">
        <v>75</v>
      </c>
      <c r="M20" s="56" t="s">
        <v>75</v>
      </c>
      <c r="N20" s="56" t="s">
        <v>75</v>
      </c>
      <c r="O20" s="64">
        <v>171841894.97999999</v>
      </c>
      <c r="P20" s="64">
        <v>0</v>
      </c>
      <c r="Q20" s="64">
        <v>0</v>
      </c>
      <c r="R20" s="64">
        <v>0</v>
      </c>
      <c r="S20" s="64">
        <v>0</v>
      </c>
      <c r="T20" s="64">
        <v>0</v>
      </c>
      <c r="U20" s="64">
        <v>0</v>
      </c>
      <c r="V20" s="64">
        <v>0</v>
      </c>
      <c r="W20" s="64">
        <v>0</v>
      </c>
      <c r="X20" s="56" t="s">
        <v>122</v>
      </c>
      <c r="Y20" s="56" t="s">
        <v>123</v>
      </c>
      <c r="Z20" s="56" t="s">
        <v>120</v>
      </c>
    </row>
    <row r="21" spans="1:26" x14ac:dyDescent="0.25">
      <c r="A21" s="56" t="s">
        <v>78</v>
      </c>
      <c r="B21" s="56" t="s">
        <v>88</v>
      </c>
      <c r="C21" s="56" t="s">
        <v>108</v>
      </c>
      <c r="D21" s="56" t="s">
        <v>75</v>
      </c>
      <c r="E21" s="56" t="s">
        <v>75</v>
      </c>
      <c r="F21" s="56" t="s">
        <v>76</v>
      </c>
      <c r="G21" s="56" t="s">
        <v>75</v>
      </c>
      <c r="H21" s="56" t="s">
        <v>75</v>
      </c>
      <c r="I21" s="56" t="s">
        <v>75</v>
      </c>
      <c r="J21" s="56" t="s">
        <v>75</v>
      </c>
      <c r="K21" s="56" t="s">
        <v>75</v>
      </c>
      <c r="L21" s="56" t="s">
        <v>75</v>
      </c>
      <c r="M21" s="56" t="s">
        <v>75</v>
      </c>
      <c r="N21" s="56" t="s">
        <v>75</v>
      </c>
      <c r="O21" s="64">
        <v>285673323.13999999</v>
      </c>
      <c r="P21" s="64">
        <v>0</v>
      </c>
      <c r="Q21" s="64">
        <v>0</v>
      </c>
      <c r="R21" s="64">
        <v>0</v>
      </c>
      <c r="S21" s="64">
        <v>0</v>
      </c>
      <c r="T21" s="64">
        <v>0</v>
      </c>
      <c r="U21" s="64">
        <v>0</v>
      </c>
      <c r="V21" s="64">
        <v>0</v>
      </c>
      <c r="W21" s="64">
        <v>0</v>
      </c>
      <c r="X21" s="56" t="s">
        <v>122</v>
      </c>
      <c r="Y21" s="56" t="s">
        <v>123</v>
      </c>
      <c r="Z21" s="56" t="s">
        <v>120</v>
      </c>
    </row>
    <row r="22" spans="1:26" x14ac:dyDescent="0.25">
      <c r="A22" s="56" t="s">
        <v>78</v>
      </c>
      <c r="B22" s="56" t="s">
        <v>88</v>
      </c>
      <c r="C22" s="56" t="s">
        <v>108</v>
      </c>
      <c r="D22" s="56" t="s">
        <v>75</v>
      </c>
      <c r="E22" s="56" t="s">
        <v>75</v>
      </c>
      <c r="F22" s="56" t="s">
        <v>76</v>
      </c>
      <c r="G22" s="56" t="s">
        <v>75</v>
      </c>
      <c r="H22" s="56" t="s">
        <v>76</v>
      </c>
      <c r="I22" s="56" t="s">
        <v>75</v>
      </c>
      <c r="J22" s="56" t="s">
        <v>75</v>
      </c>
      <c r="K22" s="56" t="s">
        <v>75</v>
      </c>
      <c r="L22" s="56" t="s">
        <v>75</v>
      </c>
      <c r="M22" s="56" t="s">
        <v>75</v>
      </c>
      <c r="N22" s="56" t="s">
        <v>75</v>
      </c>
      <c r="O22" s="64">
        <v>997279232.90999901</v>
      </c>
      <c r="P22" s="64">
        <v>0</v>
      </c>
      <c r="Q22" s="64">
        <v>0</v>
      </c>
      <c r="R22" s="64">
        <v>0</v>
      </c>
      <c r="S22" s="64">
        <v>0</v>
      </c>
      <c r="T22" s="64">
        <v>0</v>
      </c>
      <c r="U22" s="64">
        <v>0</v>
      </c>
      <c r="V22" s="64">
        <v>0</v>
      </c>
      <c r="W22" s="64">
        <v>0</v>
      </c>
      <c r="X22" s="56" t="s">
        <v>122</v>
      </c>
      <c r="Y22" s="56" t="s">
        <v>123</v>
      </c>
      <c r="Z22" s="56" t="s">
        <v>120</v>
      </c>
    </row>
    <row r="23" spans="1:26" x14ac:dyDescent="0.25">
      <c r="A23" s="56" t="s">
        <v>78</v>
      </c>
      <c r="B23" s="56" t="s">
        <v>88</v>
      </c>
      <c r="C23" s="56" t="s">
        <v>108</v>
      </c>
      <c r="D23" s="56" t="s">
        <v>75</v>
      </c>
      <c r="E23" s="56" t="s">
        <v>75</v>
      </c>
      <c r="F23" s="56" t="s">
        <v>75</v>
      </c>
      <c r="G23" s="56" t="s">
        <v>75</v>
      </c>
      <c r="H23" s="56" t="s">
        <v>75</v>
      </c>
      <c r="I23" s="56" t="s">
        <v>75</v>
      </c>
      <c r="J23" s="56" t="s">
        <v>75</v>
      </c>
      <c r="K23" s="56" t="s">
        <v>75</v>
      </c>
      <c r="L23" s="56" t="s">
        <v>75</v>
      </c>
      <c r="M23" s="56" t="s">
        <v>75</v>
      </c>
      <c r="N23" s="56" t="s">
        <v>75</v>
      </c>
      <c r="O23" s="64">
        <v>9917338601.8499908</v>
      </c>
      <c r="P23" s="64">
        <v>0</v>
      </c>
      <c r="Q23" s="64">
        <v>0</v>
      </c>
      <c r="R23" s="64">
        <v>0</v>
      </c>
      <c r="S23" s="64">
        <v>0</v>
      </c>
      <c r="T23" s="64">
        <v>0</v>
      </c>
      <c r="U23" s="64">
        <v>0</v>
      </c>
      <c r="V23" s="64">
        <v>0</v>
      </c>
      <c r="W23" s="64">
        <v>0</v>
      </c>
      <c r="X23" s="56" t="s">
        <v>122</v>
      </c>
      <c r="Y23" s="56" t="s">
        <v>123</v>
      </c>
      <c r="Z23" s="56" t="s">
        <v>120</v>
      </c>
    </row>
    <row r="24" spans="1:26" x14ac:dyDescent="0.25">
      <c r="A24" s="56" t="s">
        <v>78</v>
      </c>
      <c r="B24" s="56" t="s">
        <v>88</v>
      </c>
      <c r="C24" s="56" t="s">
        <v>108</v>
      </c>
      <c r="D24" s="56" t="s">
        <v>75</v>
      </c>
      <c r="E24" s="56" t="s">
        <v>75</v>
      </c>
      <c r="F24" s="56" t="s">
        <v>75</v>
      </c>
      <c r="G24" s="56" t="s">
        <v>75</v>
      </c>
      <c r="H24" s="56" t="s">
        <v>75</v>
      </c>
      <c r="I24" s="56" t="s">
        <v>76</v>
      </c>
      <c r="J24" s="56" t="s">
        <v>75</v>
      </c>
      <c r="K24" s="56" t="s">
        <v>75</v>
      </c>
      <c r="L24" s="56" t="s">
        <v>75</v>
      </c>
      <c r="M24" s="56" t="s">
        <v>75</v>
      </c>
      <c r="N24" s="56" t="s">
        <v>75</v>
      </c>
      <c r="O24" s="64">
        <v>82880753.409999996</v>
      </c>
      <c r="P24" s="64">
        <v>0</v>
      </c>
      <c r="Q24" s="64">
        <v>0</v>
      </c>
      <c r="R24" s="64">
        <v>0</v>
      </c>
      <c r="S24" s="64">
        <v>0</v>
      </c>
      <c r="T24" s="64">
        <v>0</v>
      </c>
      <c r="U24" s="64">
        <v>0</v>
      </c>
      <c r="V24" s="64">
        <v>0</v>
      </c>
      <c r="W24" s="64">
        <v>0</v>
      </c>
      <c r="X24" s="56" t="s">
        <v>122</v>
      </c>
      <c r="Y24" s="56" t="s">
        <v>123</v>
      </c>
      <c r="Z24" s="56" t="s">
        <v>120</v>
      </c>
    </row>
    <row r="25" spans="1:26" x14ac:dyDescent="0.25">
      <c r="A25" s="56" t="s">
        <v>78</v>
      </c>
      <c r="B25" s="56" t="s">
        <v>87</v>
      </c>
      <c r="C25" s="56" t="s">
        <v>107</v>
      </c>
      <c r="D25" s="56" t="s">
        <v>76</v>
      </c>
      <c r="E25" s="56" t="s">
        <v>75</v>
      </c>
      <c r="F25" s="56" t="s">
        <v>75</v>
      </c>
      <c r="G25" s="56" t="s">
        <v>75</v>
      </c>
      <c r="H25" s="56" t="s">
        <v>75</v>
      </c>
      <c r="I25" s="56" t="s">
        <v>75</v>
      </c>
      <c r="J25" s="56" t="s">
        <v>75</v>
      </c>
      <c r="K25" s="56" t="s">
        <v>75</v>
      </c>
      <c r="L25" s="56" t="s">
        <v>75</v>
      </c>
      <c r="M25" s="56" t="s">
        <v>75</v>
      </c>
      <c r="N25" s="56" t="s">
        <v>75</v>
      </c>
      <c r="O25" s="64">
        <v>29271887.66</v>
      </c>
      <c r="P25" s="64">
        <v>0</v>
      </c>
      <c r="Q25" s="64">
        <v>0</v>
      </c>
      <c r="R25" s="64">
        <v>0</v>
      </c>
      <c r="S25" s="64">
        <v>0</v>
      </c>
      <c r="T25" s="64">
        <v>0</v>
      </c>
      <c r="U25" s="64">
        <v>0</v>
      </c>
      <c r="V25" s="64">
        <v>0</v>
      </c>
      <c r="W25" s="64">
        <v>0</v>
      </c>
      <c r="X25" s="56" t="s">
        <v>122</v>
      </c>
      <c r="Y25" s="56" t="s">
        <v>123</v>
      </c>
      <c r="Z25" s="56" t="s">
        <v>120</v>
      </c>
    </row>
    <row r="26" spans="1:26" x14ac:dyDescent="0.25">
      <c r="A26" s="56" t="s">
        <v>78</v>
      </c>
      <c r="B26" s="56" t="s">
        <v>87</v>
      </c>
      <c r="C26" s="56" t="s">
        <v>107</v>
      </c>
      <c r="D26" s="56" t="s">
        <v>75</v>
      </c>
      <c r="E26" s="56" t="s">
        <v>75</v>
      </c>
      <c r="F26" s="56" t="s">
        <v>75</v>
      </c>
      <c r="G26" s="56" t="s">
        <v>75</v>
      </c>
      <c r="H26" s="56" t="s">
        <v>75</v>
      </c>
      <c r="I26" s="56" t="s">
        <v>75</v>
      </c>
      <c r="J26" s="56" t="s">
        <v>75</v>
      </c>
      <c r="K26" s="56" t="s">
        <v>75</v>
      </c>
      <c r="L26" s="56" t="s">
        <v>75</v>
      </c>
      <c r="M26" s="56" t="s">
        <v>75</v>
      </c>
      <c r="N26" s="56" t="s">
        <v>75</v>
      </c>
      <c r="O26" s="64">
        <v>478157513.88999999</v>
      </c>
      <c r="P26" s="64">
        <v>1615668.19</v>
      </c>
      <c r="Q26" s="64">
        <v>0</v>
      </c>
      <c r="R26" s="64">
        <v>0</v>
      </c>
      <c r="S26" s="64">
        <v>0</v>
      </c>
      <c r="T26" s="64">
        <v>0</v>
      </c>
      <c r="U26" s="64">
        <v>0</v>
      </c>
      <c r="V26" s="64">
        <v>0</v>
      </c>
      <c r="W26" s="64">
        <v>0</v>
      </c>
      <c r="X26" s="56" t="s">
        <v>122</v>
      </c>
      <c r="Y26" s="56" t="s">
        <v>123</v>
      </c>
      <c r="Z26" s="56" t="s">
        <v>120</v>
      </c>
    </row>
    <row r="27" spans="1:26" x14ac:dyDescent="0.25">
      <c r="A27" s="56" t="s">
        <v>78</v>
      </c>
      <c r="B27" s="56" t="s">
        <v>87</v>
      </c>
      <c r="C27" s="56" t="s">
        <v>81</v>
      </c>
      <c r="D27" s="56" t="s">
        <v>75</v>
      </c>
      <c r="E27" s="56" t="s">
        <v>76</v>
      </c>
      <c r="F27" s="56" t="s">
        <v>75</v>
      </c>
      <c r="G27" s="56" t="s">
        <v>75</v>
      </c>
      <c r="H27" s="56" t="s">
        <v>75</v>
      </c>
      <c r="I27" s="56" t="s">
        <v>75</v>
      </c>
      <c r="J27" s="56" t="s">
        <v>75</v>
      </c>
      <c r="K27" s="56" t="s">
        <v>75</v>
      </c>
      <c r="L27" s="56" t="s">
        <v>75</v>
      </c>
      <c r="M27" s="56" t="s">
        <v>75</v>
      </c>
      <c r="N27" s="56" t="s">
        <v>75</v>
      </c>
      <c r="O27" s="64">
        <v>877.59</v>
      </c>
      <c r="P27" s="64">
        <v>877.59</v>
      </c>
      <c r="Q27" s="64">
        <v>0</v>
      </c>
      <c r="R27" s="64">
        <v>0</v>
      </c>
      <c r="S27" s="64">
        <v>0</v>
      </c>
      <c r="T27" s="64">
        <v>0</v>
      </c>
      <c r="U27" s="64">
        <v>0</v>
      </c>
      <c r="V27" s="64">
        <v>0</v>
      </c>
      <c r="W27" s="64">
        <v>0</v>
      </c>
      <c r="X27" s="56" t="s">
        <v>122</v>
      </c>
      <c r="Y27" s="56" t="s">
        <v>123</v>
      </c>
      <c r="Z27" s="56" t="s">
        <v>120</v>
      </c>
    </row>
    <row r="28" spans="1:26" x14ac:dyDescent="0.25">
      <c r="A28" s="56" t="s">
        <v>78</v>
      </c>
      <c r="B28" s="56" t="s">
        <v>87</v>
      </c>
      <c r="C28" s="56" t="s">
        <v>81</v>
      </c>
      <c r="D28" s="56" t="s">
        <v>75</v>
      </c>
      <c r="E28" s="56" t="s">
        <v>75</v>
      </c>
      <c r="F28" s="56" t="s">
        <v>75</v>
      </c>
      <c r="G28" s="56" t="s">
        <v>75</v>
      </c>
      <c r="H28" s="56" t="s">
        <v>75</v>
      </c>
      <c r="I28" s="56" t="s">
        <v>75</v>
      </c>
      <c r="J28" s="56" t="s">
        <v>75</v>
      </c>
      <c r="K28" s="56" t="s">
        <v>75</v>
      </c>
      <c r="L28" s="56" t="s">
        <v>75</v>
      </c>
      <c r="M28" s="56" t="s">
        <v>75</v>
      </c>
      <c r="N28" s="56" t="s">
        <v>75</v>
      </c>
      <c r="O28" s="64">
        <v>9708731.5800000001</v>
      </c>
      <c r="P28" s="64">
        <v>9708731.5800000001</v>
      </c>
      <c r="Q28" s="64">
        <v>0</v>
      </c>
      <c r="R28" s="64">
        <v>0</v>
      </c>
      <c r="S28" s="64">
        <v>0</v>
      </c>
      <c r="T28" s="64">
        <v>0</v>
      </c>
      <c r="U28" s="64">
        <v>0</v>
      </c>
      <c r="V28" s="64">
        <v>0</v>
      </c>
      <c r="W28" s="64">
        <v>0</v>
      </c>
      <c r="X28" s="56" t="s">
        <v>122</v>
      </c>
      <c r="Y28" s="56" t="s">
        <v>123</v>
      </c>
      <c r="Z28" s="56" t="s">
        <v>120</v>
      </c>
    </row>
    <row r="29" spans="1:26" x14ac:dyDescent="0.25">
      <c r="A29" s="56" t="s">
        <v>78</v>
      </c>
      <c r="B29" s="56" t="s">
        <v>87</v>
      </c>
      <c r="C29" s="56" t="s">
        <v>81</v>
      </c>
      <c r="D29" s="56" t="s">
        <v>75</v>
      </c>
      <c r="E29" s="56" t="s">
        <v>75</v>
      </c>
      <c r="F29" s="56" t="s">
        <v>75</v>
      </c>
      <c r="G29" s="56" t="s">
        <v>76</v>
      </c>
      <c r="H29" s="56" t="s">
        <v>75</v>
      </c>
      <c r="I29" s="56" t="s">
        <v>75</v>
      </c>
      <c r="J29" s="56" t="s">
        <v>75</v>
      </c>
      <c r="K29" s="56" t="s">
        <v>75</v>
      </c>
      <c r="L29" s="56" t="s">
        <v>75</v>
      </c>
      <c r="M29" s="56" t="s">
        <v>76</v>
      </c>
      <c r="N29" s="56" t="s">
        <v>75</v>
      </c>
      <c r="O29" s="64">
        <v>51352.02</v>
      </c>
      <c r="P29" s="64">
        <v>51352.02</v>
      </c>
      <c r="Q29" s="64">
        <v>0</v>
      </c>
      <c r="R29" s="64">
        <v>0</v>
      </c>
      <c r="S29" s="64">
        <v>0</v>
      </c>
      <c r="T29" s="64">
        <v>0</v>
      </c>
      <c r="U29" s="64">
        <v>0</v>
      </c>
      <c r="V29" s="64">
        <v>0</v>
      </c>
      <c r="W29" s="64">
        <v>0</v>
      </c>
      <c r="X29" s="56" t="s">
        <v>122</v>
      </c>
      <c r="Y29" s="56" t="s">
        <v>123</v>
      </c>
      <c r="Z29" s="56" t="s">
        <v>120</v>
      </c>
    </row>
    <row r="30" spans="1:26" x14ac:dyDescent="0.25">
      <c r="A30" s="56" t="s">
        <v>78</v>
      </c>
      <c r="B30" s="56" t="s">
        <v>87</v>
      </c>
      <c r="C30" s="56" t="s">
        <v>81</v>
      </c>
      <c r="D30" s="56" t="s">
        <v>75</v>
      </c>
      <c r="E30" s="56" t="s">
        <v>75</v>
      </c>
      <c r="F30" s="56" t="s">
        <v>75</v>
      </c>
      <c r="G30" s="56" t="s">
        <v>75</v>
      </c>
      <c r="H30" s="56" t="s">
        <v>75</v>
      </c>
      <c r="I30" s="56" t="s">
        <v>75</v>
      </c>
      <c r="J30" s="56" t="s">
        <v>75</v>
      </c>
      <c r="K30" s="56" t="s">
        <v>75</v>
      </c>
      <c r="L30" s="56" t="s">
        <v>75</v>
      </c>
      <c r="M30" s="56" t="s">
        <v>76</v>
      </c>
      <c r="N30" s="56" t="s">
        <v>75</v>
      </c>
      <c r="O30" s="64">
        <v>298760.06</v>
      </c>
      <c r="P30" s="64">
        <v>298760.06</v>
      </c>
      <c r="Q30" s="64">
        <v>0</v>
      </c>
      <c r="R30" s="64">
        <v>0</v>
      </c>
      <c r="S30" s="64">
        <v>0</v>
      </c>
      <c r="T30" s="64">
        <v>0</v>
      </c>
      <c r="U30" s="64">
        <v>0</v>
      </c>
      <c r="V30" s="64">
        <v>0</v>
      </c>
      <c r="W30" s="64">
        <v>0</v>
      </c>
      <c r="X30" s="56" t="s">
        <v>122</v>
      </c>
      <c r="Y30" s="56" t="s">
        <v>123</v>
      </c>
      <c r="Z30" s="56" t="s">
        <v>120</v>
      </c>
    </row>
    <row r="31" spans="1:26" x14ac:dyDescent="0.25">
      <c r="A31" s="56" t="s">
        <v>78</v>
      </c>
      <c r="B31" s="56" t="s">
        <v>87</v>
      </c>
      <c r="C31" s="56" t="s">
        <v>81</v>
      </c>
      <c r="D31" s="56" t="s">
        <v>75</v>
      </c>
      <c r="E31" s="56" t="s">
        <v>75</v>
      </c>
      <c r="F31" s="56" t="s">
        <v>75</v>
      </c>
      <c r="G31" s="56" t="s">
        <v>76</v>
      </c>
      <c r="H31" s="56" t="s">
        <v>75</v>
      </c>
      <c r="I31" s="56" t="s">
        <v>75</v>
      </c>
      <c r="J31" s="56" t="s">
        <v>75</v>
      </c>
      <c r="K31" s="56" t="s">
        <v>75</v>
      </c>
      <c r="L31" s="56" t="s">
        <v>75</v>
      </c>
      <c r="M31" s="56" t="s">
        <v>75</v>
      </c>
      <c r="N31" s="56" t="s">
        <v>75</v>
      </c>
      <c r="O31" s="64">
        <v>61349269.280000001</v>
      </c>
      <c r="P31" s="64">
        <v>61349269.280000001</v>
      </c>
      <c r="Q31" s="64">
        <v>7208362.7581398701</v>
      </c>
      <c r="R31" s="64">
        <v>0</v>
      </c>
      <c r="S31" s="64">
        <v>0</v>
      </c>
      <c r="T31" s="64">
        <v>0</v>
      </c>
      <c r="U31" s="64">
        <v>0</v>
      </c>
      <c r="V31" s="64">
        <v>0</v>
      </c>
      <c r="W31" s="64">
        <v>0</v>
      </c>
      <c r="X31" s="56" t="s">
        <v>122</v>
      </c>
      <c r="Y31" s="56" t="s">
        <v>123</v>
      </c>
      <c r="Z31" s="56" t="s">
        <v>120</v>
      </c>
    </row>
    <row r="32" spans="1:26" x14ac:dyDescent="0.25">
      <c r="A32" s="56" t="s">
        <v>78</v>
      </c>
      <c r="B32" s="56" t="s">
        <v>87</v>
      </c>
      <c r="C32" s="56" t="s">
        <v>80</v>
      </c>
      <c r="D32" s="56" t="s">
        <v>75</v>
      </c>
      <c r="E32" s="56" t="s">
        <v>75</v>
      </c>
      <c r="F32" s="56" t="s">
        <v>75</v>
      </c>
      <c r="G32" s="56" t="s">
        <v>75</v>
      </c>
      <c r="H32" s="56" t="s">
        <v>75</v>
      </c>
      <c r="I32" s="56" t="s">
        <v>75</v>
      </c>
      <c r="J32" s="56" t="s">
        <v>75</v>
      </c>
      <c r="K32" s="56" t="s">
        <v>75</v>
      </c>
      <c r="L32" s="56" t="s">
        <v>75</v>
      </c>
      <c r="M32" s="56" t="s">
        <v>75</v>
      </c>
      <c r="N32" s="56" t="s">
        <v>75</v>
      </c>
      <c r="O32" s="64">
        <v>80760741.280000001</v>
      </c>
      <c r="P32" s="64">
        <v>0</v>
      </c>
      <c r="Q32" s="64">
        <v>0</v>
      </c>
      <c r="R32" s="64">
        <v>0</v>
      </c>
      <c r="S32" s="64">
        <v>0</v>
      </c>
      <c r="T32" s="64">
        <v>0</v>
      </c>
      <c r="U32" s="64">
        <v>0</v>
      </c>
      <c r="V32" s="64">
        <v>0</v>
      </c>
      <c r="W32" s="64">
        <v>0</v>
      </c>
      <c r="X32" s="56" t="s">
        <v>122</v>
      </c>
      <c r="Y32" s="56" t="s">
        <v>123</v>
      </c>
      <c r="Z32" s="56" t="s">
        <v>120</v>
      </c>
    </row>
    <row r="33" spans="1:26" x14ac:dyDescent="0.25">
      <c r="A33" s="56" t="s">
        <v>78</v>
      </c>
      <c r="B33" s="56" t="s">
        <v>87</v>
      </c>
      <c r="C33" s="56" t="s">
        <v>79</v>
      </c>
      <c r="D33" s="56" t="s">
        <v>75</v>
      </c>
      <c r="E33" s="56" t="s">
        <v>75</v>
      </c>
      <c r="F33" s="56" t="s">
        <v>75</v>
      </c>
      <c r="G33" s="56" t="s">
        <v>75</v>
      </c>
      <c r="H33" s="56" t="s">
        <v>75</v>
      </c>
      <c r="I33" s="56" t="s">
        <v>75</v>
      </c>
      <c r="J33" s="56" t="s">
        <v>75</v>
      </c>
      <c r="K33" s="56" t="s">
        <v>75</v>
      </c>
      <c r="L33" s="56" t="s">
        <v>75</v>
      </c>
      <c r="M33" s="56" t="s">
        <v>75</v>
      </c>
      <c r="N33" s="56" t="s">
        <v>76</v>
      </c>
      <c r="O33" s="64">
        <v>124571559.95999999</v>
      </c>
      <c r="P33" s="64">
        <v>0</v>
      </c>
      <c r="Q33" s="64">
        <v>0</v>
      </c>
      <c r="R33" s="64">
        <v>0</v>
      </c>
      <c r="S33" s="64">
        <v>0</v>
      </c>
      <c r="T33" s="64">
        <v>0</v>
      </c>
      <c r="U33" s="64">
        <v>0</v>
      </c>
      <c r="V33" s="64">
        <v>0</v>
      </c>
      <c r="W33" s="64">
        <v>0</v>
      </c>
      <c r="X33" s="56" t="s">
        <v>122</v>
      </c>
      <c r="Y33" s="56" t="s">
        <v>123</v>
      </c>
      <c r="Z33" s="56" t="s">
        <v>120</v>
      </c>
    </row>
    <row r="34" spans="1:26" x14ac:dyDescent="0.25">
      <c r="A34" s="56" t="s">
        <v>78</v>
      </c>
      <c r="B34" s="56" t="s">
        <v>87</v>
      </c>
      <c r="C34" s="56" t="s">
        <v>108</v>
      </c>
      <c r="D34" s="56" t="s">
        <v>75</v>
      </c>
      <c r="E34" s="56" t="s">
        <v>75</v>
      </c>
      <c r="F34" s="56" t="s">
        <v>75</v>
      </c>
      <c r="G34" s="56" t="s">
        <v>75</v>
      </c>
      <c r="H34" s="56" t="s">
        <v>75</v>
      </c>
      <c r="I34" s="56" t="s">
        <v>75</v>
      </c>
      <c r="J34" s="56" t="s">
        <v>75</v>
      </c>
      <c r="K34" s="56" t="s">
        <v>75</v>
      </c>
      <c r="L34" s="56" t="s">
        <v>75</v>
      </c>
      <c r="M34" s="56" t="s">
        <v>75</v>
      </c>
      <c r="N34" s="56" t="s">
        <v>75</v>
      </c>
      <c r="O34" s="64">
        <v>475805488.31999999</v>
      </c>
      <c r="P34" s="64">
        <v>0</v>
      </c>
      <c r="Q34" s="64">
        <v>0</v>
      </c>
      <c r="R34" s="64">
        <v>0</v>
      </c>
      <c r="S34" s="64">
        <v>0</v>
      </c>
      <c r="T34" s="64">
        <v>0</v>
      </c>
      <c r="U34" s="64">
        <v>0</v>
      </c>
      <c r="V34" s="64">
        <v>0</v>
      </c>
      <c r="W34" s="64">
        <v>0</v>
      </c>
      <c r="X34" s="56" t="s">
        <v>122</v>
      </c>
      <c r="Y34" s="56" t="s">
        <v>123</v>
      </c>
      <c r="Z34" s="56" t="s">
        <v>120</v>
      </c>
    </row>
    <row r="35" spans="1:26" x14ac:dyDescent="0.25">
      <c r="A35" s="56" t="s">
        <v>77</v>
      </c>
      <c r="B35" s="56" t="s">
        <v>88</v>
      </c>
      <c r="C35" s="56" t="s">
        <v>107</v>
      </c>
      <c r="D35" s="56" t="s">
        <v>75</v>
      </c>
      <c r="E35" s="56" t="s">
        <v>75</v>
      </c>
      <c r="F35" s="56" t="s">
        <v>75</v>
      </c>
      <c r="G35" s="56" t="s">
        <v>75</v>
      </c>
      <c r="H35" s="56" t="s">
        <v>75</v>
      </c>
      <c r="I35" s="56" t="s">
        <v>75</v>
      </c>
      <c r="J35" s="56" t="s">
        <v>75</v>
      </c>
      <c r="K35" s="56" t="s">
        <v>75</v>
      </c>
      <c r="L35" s="56" t="s">
        <v>75</v>
      </c>
      <c r="M35" s="56" t="s">
        <v>75</v>
      </c>
      <c r="N35" s="56" t="s">
        <v>75</v>
      </c>
      <c r="O35" s="64">
        <v>184234444.33000001</v>
      </c>
      <c r="P35" s="64">
        <v>184234444.33000001</v>
      </c>
      <c r="X35" s="56" t="s">
        <v>122</v>
      </c>
      <c r="Y35" s="56" t="s">
        <v>123</v>
      </c>
      <c r="Z35" s="56" t="s">
        <v>120</v>
      </c>
    </row>
    <row r="36" spans="1:26" x14ac:dyDescent="0.25">
      <c r="A36" s="56" t="s">
        <v>77</v>
      </c>
      <c r="B36" s="56" t="s">
        <v>88</v>
      </c>
      <c r="C36" s="56" t="s">
        <v>107</v>
      </c>
      <c r="D36" s="56" t="s">
        <v>76</v>
      </c>
      <c r="E36" s="56" t="s">
        <v>75</v>
      </c>
      <c r="F36" s="56" t="s">
        <v>75</v>
      </c>
      <c r="G36" s="56" t="s">
        <v>75</v>
      </c>
      <c r="H36" s="56" t="s">
        <v>75</v>
      </c>
      <c r="I36" s="56" t="s">
        <v>75</v>
      </c>
      <c r="J36" s="56" t="s">
        <v>75</v>
      </c>
      <c r="K36" s="56" t="s">
        <v>75</v>
      </c>
      <c r="L36" s="56" t="s">
        <v>75</v>
      </c>
      <c r="M36" s="56" t="s">
        <v>75</v>
      </c>
      <c r="N36" s="56" t="s">
        <v>75</v>
      </c>
      <c r="O36" s="64">
        <v>1225159.69</v>
      </c>
      <c r="P36" s="64">
        <v>1225159.69</v>
      </c>
      <c r="Q36" s="64">
        <v>0</v>
      </c>
      <c r="R36" s="64">
        <v>0</v>
      </c>
      <c r="S36" s="64">
        <v>0</v>
      </c>
      <c r="T36" s="64">
        <v>88211.49768</v>
      </c>
      <c r="U36" s="64">
        <v>0</v>
      </c>
      <c r="V36" s="64">
        <v>0</v>
      </c>
      <c r="W36" s="64">
        <v>0</v>
      </c>
      <c r="X36" s="56" t="s">
        <v>122</v>
      </c>
      <c r="Y36" s="56" t="s">
        <v>123</v>
      </c>
      <c r="Z36" s="56" t="s">
        <v>120</v>
      </c>
    </row>
    <row r="37" spans="1:26" x14ac:dyDescent="0.25">
      <c r="A37" s="56" t="s">
        <v>77</v>
      </c>
      <c r="B37" s="56" t="s">
        <v>88</v>
      </c>
      <c r="C37" s="56" t="s">
        <v>80</v>
      </c>
      <c r="D37" s="56" t="s">
        <v>76</v>
      </c>
      <c r="E37" s="56" t="s">
        <v>75</v>
      </c>
      <c r="F37" s="56" t="s">
        <v>75</v>
      </c>
      <c r="G37" s="56" t="s">
        <v>75</v>
      </c>
      <c r="H37" s="56" t="s">
        <v>75</v>
      </c>
      <c r="I37" s="56" t="s">
        <v>75</v>
      </c>
      <c r="J37" s="56" t="s">
        <v>75</v>
      </c>
      <c r="K37" s="56" t="s">
        <v>75</v>
      </c>
      <c r="L37" s="56" t="s">
        <v>75</v>
      </c>
      <c r="M37" s="56" t="s">
        <v>75</v>
      </c>
      <c r="N37" s="56" t="s">
        <v>75</v>
      </c>
      <c r="O37" s="64">
        <v>52418637.25</v>
      </c>
      <c r="P37" s="64">
        <v>10080103.943174999</v>
      </c>
      <c r="Q37" s="64">
        <v>0</v>
      </c>
      <c r="R37" s="64">
        <v>0</v>
      </c>
      <c r="S37" s="64">
        <v>0</v>
      </c>
      <c r="T37" s="64">
        <v>0</v>
      </c>
      <c r="U37" s="64">
        <v>0</v>
      </c>
      <c r="V37" s="64">
        <v>0</v>
      </c>
      <c r="W37" s="64">
        <v>0</v>
      </c>
      <c r="X37" s="56" t="s">
        <v>122</v>
      </c>
      <c r="Y37" s="56" t="s">
        <v>123</v>
      </c>
      <c r="Z37" s="56" t="s">
        <v>120</v>
      </c>
    </row>
    <row r="38" spans="1:26" x14ac:dyDescent="0.25">
      <c r="A38" s="56" t="s">
        <v>77</v>
      </c>
      <c r="B38" s="56" t="s">
        <v>88</v>
      </c>
      <c r="C38" s="56" t="s">
        <v>80</v>
      </c>
      <c r="D38" s="56" t="s">
        <v>75</v>
      </c>
      <c r="E38" s="56" t="s">
        <v>75</v>
      </c>
      <c r="F38" s="56" t="s">
        <v>75</v>
      </c>
      <c r="G38" s="56" t="s">
        <v>75</v>
      </c>
      <c r="H38" s="56" t="s">
        <v>75</v>
      </c>
      <c r="I38" s="56" t="s">
        <v>75</v>
      </c>
      <c r="J38" s="56" t="s">
        <v>75</v>
      </c>
      <c r="K38" s="56" t="s">
        <v>75</v>
      </c>
      <c r="L38" s="56" t="s">
        <v>75</v>
      </c>
      <c r="M38" s="56" t="s">
        <v>75</v>
      </c>
      <c r="N38" s="56" t="s">
        <v>75</v>
      </c>
      <c r="O38" s="64">
        <v>19282882.760000002</v>
      </c>
      <c r="P38" s="64">
        <v>0</v>
      </c>
      <c r="Q38" s="64">
        <v>0</v>
      </c>
      <c r="R38" s="64">
        <v>0</v>
      </c>
      <c r="S38" s="64">
        <v>0</v>
      </c>
      <c r="T38" s="64">
        <v>0</v>
      </c>
      <c r="U38" s="64">
        <v>0</v>
      </c>
      <c r="V38" s="64">
        <v>0</v>
      </c>
      <c r="W38" s="64">
        <v>0</v>
      </c>
      <c r="X38" s="56" t="s">
        <v>122</v>
      </c>
      <c r="Y38" s="56" t="s">
        <v>123</v>
      </c>
      <c r="Z38" s="56" t="s">
        <v>120</v>
      </c>
    </row>
    <row r="39" spans="1:26" x14ac:dyDescent="0.25">
      <c r="A39" s="56" t="s">
        <v>77</v>
      </c>
      <c r="B39" s="56" t="s">
        <v>88</v>
      </c>
      <c r="C39" s="56" t="s">
        <v>108</v>
      </c>
      <c r="D39" s="56" t="s">
        <v>75</v>
      </c>
      <c r="E39" s="56" t="s">
        <v>75</v>
      </c>
      <c r="F39" s="56" t="s">
        <v>75</v>
      </c>
      <c r="G39" s="56" t="s">
        <v>75</v>
      </c>
      <c r="H39" s="56" t="s">
        <v>75</v>
      </c>
      <c r="I39" s="56" t="s">
        <v>76</v>
      </c>
      <c r="J39" s="56" t="s">
        <v>75</v>
      </c>
      <c r="K39" s="56" t="s">
        <v>75</v>
      </c>
      <c r="L39" s="56" t="s">
        <v>75</v>
      </c>
      <c r="M39" s="56" t="s">
        <v>75</v>
      </c>
      <c r="N39" s="56" t="s">
        <v>75</v>
      </c>
      <c r="O39" s="64">
        <v>589375582.54999995</v>
      </c>
      <c r="P39" s="64">
        <v>0</v>
      </c>
      <c r="Q39" s="64">
        <v>0</v>
      </c>
      <c r="R39" s="64">
        <v>0</v>
      </c>
      <c r="S39" s="64">
        <v>0</v>
      </c>
      <c r="T39" s="64">
        <v>0</v>
      </c>
      <c r="U39" s="64">
        <v>0</v>
      </c>
      <c r="V39" s="64">
        <v>0</v>
      </c>
      <c r="W39" s="64">
        <v>0</v>
      </c>
      <c r="X39" s="56" t="s">
        <v>122</v>
      </c>
      <c r="Y39" s="56" t="s">
        <v>123</v>
      </c>
      <c r="Z39" s="56" t="s">
        <v>120</v>
      </c>
    </row>
    <row r="40" spans="1:26" x14ac:dyDescent="0.25">
      <c r="A40" s="56" t="s">
        <v>77</v>
      </c>
      <c r="B40" s="56" t="s">
        <v>88</v>
      </c>
      <c r="C40" s="56" t="s">
        <v>108</v>
      </c>
      <c r="D40" s="56" t="s">
        <v>75</v>
      </c>
      <c r="E40" s="56" t="s">
        <v>75</v>
      </c>
      <c r="F40" s="56" t="s">
        <v>75</v>
      </c>
      <c r="G40" s="56" t="s">
        <v>75</v>
      </c>
      <c r="H40" s="56" t="s">
        <v>75</v>
      </c>
      <c r="I40" s="56" t="s">
        <v>75</v>
      </c>
      <c r="J40" s="56" t="s">
        <v>75</v>
      </c>
      <c r="K40" s="56" t="s">
        <v>75</v>
      </c>
      <c r="L40" s="56" t="s">
        <v>75</v>
      </c>
      <c r="M40" s="56" t="s">
        <v>75</v>
      </c>
      <c r="N40" s="56" t="s">
        <v>75</v>
      </c>
      <c r="O40" s="64">
        <v>1332159611.5599999</v>
      </c>
      <c r="P40" s="64">
        <v>0</v>
      </c>
      <c r="Q40" s="64">
        <v>0</v>
      </c>
      <c r="R40" s="64">
        <v>0</v>
      </c>
      <c r="S40" s="64">
        <v>0</v>
      </c>
      <c r="T40" s="64">
        <v>0</v>
      </c>
      <c r="U40" s="64">
        <v>0</v>
      </c>
      <c r="V40" s="64">
        <v>0</v>
      </c>
      <c r="W40" s="64">
        <v>0</v>
      </c>
      <c r="X40" s="56" t="s">
        <v>122</v>
      </c>
      <c r="Y40" s="56" t="s">
        <v>123</v>
      </c>
      <c r="Z40" s="56" t="s">
        <v>120</v>
      </c>
    </row>
    <row r="41" spans="1:26" x14ac:dyDescent="0.25">
      <c r="A41" s="56" t="s">
        <v>77</v>
      </c>
      <c r="B41" s="56" t="s">
        <v>88</v>
      </c>
      <c r="C41" s="56" t="s">
        <v>108</v>
      </c>
      <c r="D41" s="56" t="s">
        <v>75</v>
      </c>
      <c r="E41" s="56" t="s">
        <v>75</v>
      </c>
      <c r="F41" s="56" t="s">
        <v>75</v>
      </c>
      <c r="G41" s="56" t="s">
        <v>75</v>
      </c>
      <c r="H41" s="56" t="s">
        <v>75</v>
      </c>
      <c r="I41" s="56" t="s">
        <v>75</v>
      </c>
      <c r="J41" s="56" t="s">
        <v>76</v>
      </c>
      <c r="K41" s="56" t="s">
        <v>75</v>
      </c>
      <c r="L41" s="56" t="s">
        <v>75</v>
      </c>
      <c r="M41" s="56" t="s">
        <v>75</v>
      </c>
      <c r="N41" s="56" t="s">
        <v>75</v>
      </c>
      <c r="O41" s="64">
        <v>857216039.23000002</v>
      </c>
      <c r="P41" s="64">
        <v>0</v>
      </c>
      <c r="Q41" s="64">
        <v>0</v>
      </c>
      <c r="R41" s="64">
        <v>0</v>
      </c>
      <c r="S41" s="64">
        <v>0</v>
      </c>
      <c r="T41" s="64">
        <v>0</v>
      </c>
      <c r="U41" s="64">
        <v>0</v>
      </c>
      <c r="V41" s="64">
        <v>0</v>
      </c>
      <c r="W41" s="64">
        <v>0</v>
      </c>
      <c r="X41" s="56" t="s">
        <v>122</v>
      </c>
      <c r="Y41" s="56" t="s">
        <v>123</v>
      </c>
      <c r="Z41" s="56" t="s">
        <v>120</v>
      </c>
    </row>
    <row r="42" spans="1:26" x14ac:dyDescent="0.25">
      <c r="A42" s="56" t="s">
        <v>77</v>
      </c>
      <c r="B42" s="56" t="s">
        <v>88</v>
      </c>
      <c r="C42" s="56" t="s">
        <v>108</v>
      </c>
      <c r="D42" s="56" t="s">
        <v>75</v>
      </c>
      <c r="E42" s="56" t="s">
        <v>75</v>
      </c>
      <c r="F42" s="56" t="s">
        <v>75</v>
      </c>
      <c r="G42" s="56" t="s">
        <v>75</v>
      </c>
      <c r="H42" s="56" t="s">
        <v>76</v>
      </c>
      <c r="I42" s="56" t="s">
        <v>75</v>
      </c>
      <c r="J42" s="56" t="s">
        <v>75</v>
      </c>
      <c r="K42" s="56" t="s">
        <v>75</v>
      </c>
      <c r="L42" s="56" t="s">
        <v>75</v>
      </c>
      <c r="M42" s="56" t="s">
        <v>75</v>
      </c>
      <c r="N42" s="56" t="s">
        <v>75</v>
      </c>
      <c r="O42" s="64">
        <v>314855809.77999997</v>
      </c>
      <c r="P42" s="64">
        <v>0</v>
      </c>
      <c r="Q42" s="64">
        <v>0</v>
      </c>
      <c r="R42" s="64">
        <v>0</v>
      </c>
      <c r="S42" s="64">
        <v>0</v>
      </c>
      <c r="T42" s="64">
        <v>0</v>
      </c>
      <c r="U42" s="64">
        <v>0</v>
      </c>
      <c r="V42" s="64">
        <v>0</v>
      </c>
      <c r="W42" s="64">
        <v>0</v>
      </c>
      <c r="X42" s="56" t="s">
        <v>122</v>
      </c>
      <c r="Y42" s="56" t="s">
        <v>123</v>
      </c>
      <c r="Z42" s="56" t="s">
        <v>120</v>
      </c>
    </row>
    <row r="43" spans="1:26" x14ac:dyDescent="0.25">
      <c r="A43" s="56" t="s">
        <v>77</v>
      </c>
      <c r="B43" s="56" t="s">
        <v>88</v>
      </c>
      <c r="C43" s="56" t="s">
        <v>108</v>
      </c>
      <c r="D43" s="56" t="s">
        <v>76</v>
      </c>
      <c r="E43" s="56" t="s">
        <v>75</v>
      </c>
      <c r="F43" s="56" t="s">
        <v>75</v>
      </c>
      <c r="G43" s="56" t="s">
        <v>75</v>
      </c>
      <c r="H43" s="56" t="s">
        <v>75</v>
      </c>
      <c r="I43" s="56" t="s">
        <v>75</v>
      </c>
      <c r="J43" s="56" t="s">
        <v>75</v>
      </c>
      <c r="K43" s="56" t="s">
        <v>75</v>
      </c>
      <c r="L43" s="56" t="s">
        <v>75</v>
      </c>
      <c r="M43" s="56" t="s">
        <v>75</v>
      </c>
      <c r="N43" s="56" t="s">
        <v>75</v>
      </c>
      <c r="O43" s="64">
        <v>166198754.75999999</v>
      </c>
      <c r="P43" s="64">
        <v>0</v>
      </c>
      <c r="Q43" s="64">
        <v>0</v>
      </c>
      <c r="R43" s="64">
        <v>0</v>
      </c>
      <c r="S43" s="64">
        <v>0</v>
      </c>
      <c r="T43" s="64">
        <v>0</v>
      </c>
      <c r="U43" s="64">
        <v>0</v>
      </c>
      <c r="V43" s="64">
        <v>0</v>
      </c>
      <c r="W43" s="64">
        <v>0</v>
      </c>
      <c r="X43" s="56" t="s">
        <v>122</v>
      </c>
      <c r="Y43" s="56" t="s">
        <v>123</v>
      </c>
      <c r="Z43" s="56" t="s">
        <v>120</v>
      </c>
    </row>
    <row r="44" spans="1:26" x14ac:dyDescent="0.25">
      <c r="A44" s="56" t="s">
        <v>77</v>
      </c>
      <c r="B44" s="56" t="s">
        <v>88</v>
      </c>
      <c r="C44" s="56" t="s">
        <v>108</v>
      </c>
      <c r="D44" s="56" t="s">
        <v>75</v>
      </c>
      <c r="E44" s="56" t="s">
        <v>75</v>
      </c>
      <c r="F44" s="56" t="s">
        <v>76</v>
      </c>
      <c r="G44" s="56" t="s">
        <v>75</v>
      </c>
      <c r="H44" s="56" t="s">
        <v>76</v>
      </c>
      <c r="I44" s="56" t="s">
        <v>75</v>
      </c>
      <c r="J44" s="56" t="s">
        <v>75</v>
      </c>
      <c r="K44" s="56" t="s">
        <v>75</v>
      </c>
      <c r="L44" s="56" t="s">
        <v>75</v>
      </c>
      <c r="M44" s="56" t="s">
        <v>75</v>
      </c>
      <c r="N44" s="56" t="s">
        <v>75</v>
      </c>
      <c r="O44" s="64">
        <v>76028243.260000005</v>
      </c>
      <c r="P44" s="64">
        <v>0</v>
      </c>
      <c r="Q44" s="64">
        <v>0</v>
      </c>
      <c r="R44" s="64">
        <v>0</v>
      </c>
      <c r="S44" s="64">
        <v>0</v>
      </c>
      <c r="T44" s="64">
        <v>0</v>
      </c>
      <c r="U44" s="64">
        <v>0</v>
      </c>
      <c r="V44" s="64">
        <v>0</v>
      </c>
      <c r="W44" s="64">
        <v>0</v>
      </c>
      <c r="X44" s="56" t="s">
        <v>122</v>
      </c>
      <c r="Y44" s="56" t="s">
        <v>123</v>
      </c>
      <c r="Z44" s="56" t="s">
        <v>120</v>
      </c>
    </row>
    <row r="45" spans="1:26" x14ac:dyDescent="0.25">
      <c r="A45" s="56" t="s">
        <v>77</v>
      </c>
      <c r="B45" s="56" t="s">
        <v>87</v>
      </c>
      <c r="C45" s="56" t="s">
        <v>107</v>
      </c>
      <c r="D45" s="56" t="s">
        <v>75</v>
      </c>
      <c r="E45" s="56" t="s">
        <v>75</v>
      </c>
      <c r="F45" s="56" t="s">
        <v>75</v>
      </c>
      <c r="G45" s="56" t="s">
        <v>75</v>
      </c>
      <c r="H45" s="56" t="s">
        <v>75</v>
      </c>
      <c r="I45" s="56" t="s">
        <v>75</v>
      </c>
      <c r="J45" s="56" t="s">
        <v>75</v>
      </c>
      <c r="K45" s="56" t="s">
        <v>75</v>
      </c>
      <c r="L45" s="56" t="s">
        <v>75</v>
      </c>
      <c r="M45" s="56" t="s">
        <v>75</v>
      </c>
      <c r="N45" s="56" t="s">
        <v>75</v>
      </c>
      <c r="O45" s="64">
        <v>0.69</v>
      </c>
      <c r="P45" s="64">
        <v>0.69</v>
      </c>
      <c r="X45" s="56" t="s">
        <v>122</v>
      </c>
      <c r="Y45" s="56" t="s">
        <v>123</v>
      </c>
      <c r="Z45" s="56" t="s">
        <v>120</v>
      </c>
    </row>
    <row r="46" spans="1:26" x14ac:dyDescent="0.25">
      <c r="A46" s="56" t="s">
        <v>77</v>
      </c>
      <c r="B46" s="56" t="s">
        <v>87</v>
      </c>
      <c r="C46" s="56" t="s">
        <v>80</v>
      </c>
      <c r="D46" s="56" t="s">
        <v>75</v>
      </c>
      <c r="E46" s="56" t="s">
        <v>75</v>
      </c>
      <c r="F46" s="56" t="s">
        <v>75</v>
      </c>
      <c r="G46" s="56" t="s">
        <v>75</v>
      </c>
      <c r="H46" s="56" t="s">
        <v>75</v>
      </c>
      <c r="I46" s="56" t="s">
        <v>75</v>
      </c>
      <c r="J46" s="56" t="s">
        <v>75</v>
      </c>
      <c r="K46" s="56" t="s">
        <v>75</v>
      </c>
      <c r="L46" s="56" t="s">
        <v>75</v>
      </c>
      <c r="M46" s="56" t="s">
        <v>75</v>
      </c>
      <c r="N46" s="56" t="s">
        <v>75</v>
      </c>
      <c r="O46" s="64">
        <v>28421093.34</v>
      </c>
      <c r="P46" s="64">
        <v>0</v>
      </c>
      <c r="Q46" s="64">
        <v>0</v>
      </c>
      <c r="R46" s="64">
        <v>0</v>
      </c>
      <c r="S46" s="64">
        <v>0</v>
      </c>
      <c r="T46" s="64">
        <v>0</v>
      </c>
      <c r="U46" s="64">
        <v>0</v>
      </c>
      <c r="V46" s="64">
        <v>0</v>
      </c>
      <c r="W46" s="64">
        <v>0</v>
      </c>
      <c r="X46" s="56" t="s">
        <v>122</v>
      </c>
      <c r="Y46" s="56" t="s">
        <v>123</v>
      </c>
      <c r="Z46" s="56" t="s">
        <v>120</v>
      </c>
    </row>
    <row r="47" spans="1:26" x14ac:dyDescent="0.25">
      <c r="A47" s="56" t="s">
        <v>77</v>
      </c>
      <c r="B47" s="56" t="s">
        <v>87</v>
      </c>
      <c r="C47" s="56" t="s">
        <v>108</v>
      </c>
      <c r="D47" s="56" t="s">
        <v>75</v>
      </c>
      <c r="E47" s="56" t="s">
        <v>75</v>
      </c>
      <c r="F47" s="56" t="s">
        <v>75</v>
      </c>
      <c r="G47" s="56" t="s">
        <v>75</v>
      </c>
      <c r="H47" s="56" t="s">
        <v>75</v>
      </c>
      <c r="I47" s="56" t="s">
        <v>75</v>
      </c>
      <c r="J47" s="56" t="s">
        <v>75</v>
      </c>
      <c r="K47" s="56" t="s">
        <v>75</v>
      </c>
      <c r="L47" s="56" t="s">
        <v>75</v>
      </c>
      <c r="M47" s="56" t="s">
        <v>75</v>
      </c>
      <c r="N47" s="56" t="s">
        <v>75</v>
      </c>
      <c r="O47" s="64">
        <v>60513924.640000001</v>
      </c>
      <c r="P47" s="64">
        <v>0</v>
      </c>
      <c r="Q47" s="64">
        <v>0</v>
      </c>
      <c r="R47" s="64">
        <v>0</v>
      </c>
      <c r="S47" s="64">
        <v>0</v>
      </c>
      <c r="T47" s="64">
        <v>0</v>
      </c>
      <c r="U47" s="64">
        <v>0</v>
      </c>
      <c r="V47" s="64">
        <v>0</v>
      </c>
      <c r="W47" s="64">
        <v>0</v>
      </c>
      <c r="X47" s="56" t="s">
        <v>122</v>
      </c>
      <c r="Y47" s="56" t="s">
        <v>123</v>
      </c>
      <c r="Z47" s="56" t="s">
        <v>120</v>
      </c>
    </row>
    <row r="48" spans="1:26" x14ac:dyDescent="0.25">
      <c r="A48" s="56" t="s">
        <v>74</v>
      </c>
      <c r="B48" s="56" t="s">
        <v>88</v>
      </c>
      <c r="C48" s="56" t="s">
        <v>107</v>
      </c>
      <c r="D48" s="56" t="s">
        <v>76</v>
      </c>
      <c r="E48" s="56" t="s">
        <v>75</v>
      </c>
      <c r="F48" s="56" t="s">
        <v>75</v>
      </c>
      <c r="G48" s="56" t="s">
        <v>75</v>
      </c>
      <c r="H48" s="56" t="s">
        <v>75</v>
      </c>
      <c r="I48" s="56" t="s">
        <v>75</v>
      </c>
      <c r="J48" s="56" t="s">
        <v>75</v>
      </c>
      <c r="K48" s="56" t="s">
        <v>75</v>
      </c>
      <c r="L48" s="56" t="s">
        <v>75</v>
      </c>
      <c r="M48" s="56" t="s">
        <v>75</v>
      </c>
      <c r="N48" s="56" t="s">
        <v>75</v>
      </c>
      <c r="O48" s="64">
        <v>405712118.27999997</v>
      </c>
      <c r="P48" s="64">
        <v>146571002.29318199</v>
      </c>
      <c r="Q48" s="64">
        <v>103484796.211068</v>
      </c>
      <c r="R48" s="64">
        <v>4716273.8075000001</v>
      </c>
      <c r="S48" s="64">
        <v>40162036.390617996</v>
      </c>
      <c r="T48" s="64">
        <v>21860.231877999999</v>
      </c>
      <c r="U48" s="64">
        <v>0</v>
      </c>
      <c r="V48" s="64">
        <v>0</v>
      </c>
      <c r="W48" s="64">
        <v>0</v>
      </c>
      <c r="X48" s="56" t="s">
        <v>122</v>
      </c>
      <c r="Y48" s="56" t="s">
        <v>123</v>
      </c>
      <c r="Z48" s="56" t="s">
        <v>120</v>
      </c>
    </row>
    <row r="49" spans="1:26" x14ac:dyDescent="0.25">
      <c r="A49" s="56" t="s">
        <v>74</v>
      </c>
      <c r="B49" s="56" t="s">
        <v>88</v>
      </c>
      <c r="C49" s="56" t="s">
        <v>107</v>
      </c>
      <c r="D49" s="56" t="s">
        <v>75</v>
      </c>
      <c r="E49" s="56" t="s">
        <v>75</v>
      </c>
      <c r="F49" s="56" t="s">
        <v>76</v>
      </c>
      <c r="G49" s="56" t="s">
        <v>75</v>
      </c>
      <c r="H49" s="56" t="s">
        <v>75</v>
      </c>
      <c r="I49" s="56" t="s">
        <v>75</v>
      </c>
      <c r="J49" s="56" t="s">
        <v>75</v>
      </c>
      <c r="K49" s="56" t="s">
        <v>75</v>
      </c>
      <c r="L49" s="56" t="s">
        <v>75</v>
      </c>
      <c r="M49" s="56" t="s">
        <v>75</v>
      </c>
      <c r="N49" s="56" t="s">
        <v>75</v>
      </c>
      <c r="O49" s="64">
        <v>14653047.52</v>
      </c>
      <c r="X49" s="56" t="s">
        <v>122</v>
      </c>
      <c r="Y49" s="56" t="s">
        <v>123</v>
      </c>
      <c r="Z49" s="56" t="s">
        <v>120</v>
      </c>
    </row>
    <row r="50" spans="1:26" x14ac:dyDescent="0.25">
      <c r="A50" s="56" t="s">
        <v>74</v>
      </c>
      <c r="B50" s="56" t="s">
        <v>88</v>
      </c>
      <c r="C50" s="56" t="s">
        <v>107</v>
      </c>
      <c r="D50" s="56" t="s">
        <v>75</v>
      </c>
      <c r="E50" s="56" t="s">
        <v>75</v>
      </c>
      <c r="F50" s="56" t="s">
        <v>75</v>
      </c>
      <c r="G50" s="56" t="s">
        <v>75</v>
      </c>
      <c r="H50" s="56" t="s">
        <v>75</v>
      </c>
      <c r="I50" s="56" t="s">
        <v>75</v>
      </c>
      <c r="J50" s="56" t="s">
        <v>75</v>
      </c>
      <c r="K50" s="56" t="s">
        <v>75</v>
      </c>
      <c r="L50" s="56" t="s">
        <v>75</v>
      </c>
      <c r="M50" s="56" t="s">
        <v>75</v>
      </c>
      <c r="N50" s="56" t="s">
        <v>75</v>
      </c>
      <c r="O50" s="64">
        <v>341967981.27999997</v>
      </c>
      <c r="P50" s="64">
        <v>0</v>
      </c>
      <c r="Q50" s="64">
        <v>0</v>
      </c>
      <c r="R50" s="64">
        <v>0</v>
      </c>
      <c r="S50" s="64">
        <v>0</v>
      </c>
      <c r="T50" s="64">
        <v>0</v>
      </c>
      <c r="U50" s="64">
        <v>0</v>
      </c>
      <c r="V50" s="64">
        <v>0</v>
      </c>
      <c r="W50" s="64">
        <v>0</v>
      </c>
      <c r="X50" s="56" t="s">
        <v>122</v>
      </c>
      <c r="Y50" s="56" t="s">
        <v>123</v>
      </c>
      <c r="Z50" s="56" t="s">
        <v>120</v>
      </c>
    </row>
    <row r="51" spans="1:26" x14ac:dyDescent="0.25">
      <c r="A51" s="56" t="s">
        <v>74</v>
      </c>
      <c r="B51" s="56" t="s">
        <v>88</v>
      </c>
      <c r="C51" s="56" t="s">
        <v>80</v>
      </c>
      <c r="D51" s="56" t="s">
        <v>76</v>
      </c>
      <c r="E51" s="56" t="s">
        <v>75</v>
      </c>
      <c r="F51" s="56" t="s">
        <v>75</v>
      </c>
      <c r="G51" s="56" t="s">
        <v>75</v>
      </c>
      <c r="H51" s="56" t="s">
        <v>75</v>
      </c>
      <c r="I51" s="56" t="s">
        <v>75</v>
      </c>
      <c r="J51" s="56" t="s">
        <v>75</v>
      </c>
      <c r="K51" s="56" t="s">
        <v>75</v>
      </c>
      <c r="L51" s="56" t="s">
        <v>75</v>
      </c>
      <c r="M51" s="56" t="s">
        <v>75</v>
      </c>
      <c r="N51" s="56" t="s">
        <v>75</v>
      </c>
      <c r="O51" s="64">
        <v>1544068802.3599999</v>
      </c>
      <c r="P51" s="64">
        <v>443519423.751809</v>
      </c>
      <c r="Q51" s="64">
        <v>0</v>
      </c>
      <c r="R51" s="64">
        <v>0</v>
      </c>
      <c r="S51" s="64">
        <v>0</v>
      </c>
      <c r="T51" s="64">
        <v>0</v>
      </c>
      <c r="U51" s="64">
        <v>0</v>
      </c>
      <c r="V51" s="64">
        <v>0</v>
      </c>
      <c r="W51" s="64">
        <v>0</v>
      </c>
      <c r="X51" s="56" t="s">
        <v>122</v>
      </c>
      <c r="Y51" s="56" t="s">
        <v>123</v>
      </c>
      <c r="Z51" s="56" t="s">
        <v>120</v>
      </c>
    </row>
    <row r="52" spans="1:26" x14ac:dyDescent="0.25">
      <c r="A52" s="56" t="s">
        <v>74</v>
      </c>
      <c r="B52" s="56" t="s">
        <v>88</v>
      </c>
      <c r="C52" s="56" t="s">
        <v>80</v>
      </c>
      <c r="D52" s="56" t="s">
        <v>75</v>
      </c>
      <c r="E52" s="56" t="s">
        <v>75</v>
      </c>
      <c r="F52" s="56" t="s">
        <v>75</v>
      </c>
      <c r="G52" s="56" t="s">
        <v>75</v>
      </c>
      <c r="H52" s="56" t="s">
        <v>75</v>
      </c>
      <c r="I52" s="56" t="s">
        <v>75</v>
      </c>
      <c r="J52" s="56" t="s">
        <v>75</v>
      </c>
      <c r="K52" s="56" t="s">
        <v>75</v>
      </c>
      <c r="L52" s="56" t="s">
        <v>75</v>
      </c>
      <c r="M52" s="56" t="s">
        <v>75</v>
      </c>
      <c r="N52" s="56" t="s">
        <v>75</v>
      </c>
      <c r="O52" s="64">
        <v>1018509996.92</v>
      </c>
      <c r="P52" s="64">
        <v>0</v>
      </c>
      <c r="Q52" s="64">
        <v>0</v>
      </c>
      <c r="R52" s="64">
        <v>0</v>
      </c>
      <c r="S52" s="64">
        <v>0</v>
      </c>
      <c r="T52" s="64">
        <v>0</v>
      </c>
      <c r="U52" s="64">
        <v>0</v>
      </c>
      <c r="V52" s="64">
        <v>0</v>
      </c>
      <c r="W52" s="64">
        <v>0</v>
      </c>
      <c r="X52" s="56" t="s">
        <v>122</v>
      </c>
      <c r="Y52" s="56" t="s">
        <v>123</v>
      </c>
      <c r="Z52" s="56" t="s">
        <v>120</v>
      </c>
    </row>
    <row r="53" spans="1:26" x14ac:dyDescent="0.25">
      <c r="A53" s="56" t="s">
        <v>74</v>
      </c>
      <c r="B53" s="56" t="s">
        <v>88</v>
      </c>
      <c r="C53" s="56" t="s">
        <v>79</v>
      </c>
      <c r="D53" s="56" t="s">
        <v>75</v>
      </c>
      <c r="E53" s="56" t="s">
        <v>75</v>
      </c>
      <c r="F53" s="56" t="s">
        <v>75</v>
      </c>
      <c r="G53" s="56" t="s">
        <v>75</v>
      </c>
      <c r="H53" s="56" t="s">
        <v>75</v>
      </c>
      <c r="I53" s="56" t="s">
        <v>75</v>
      </c>
      <c r="J53" s="56" t="s">
        <v>75</v>
      </c>
      <c r="K53" s="56" t="s">
        <v>76</v>
      </c>
      <c r="L53" s="56" t="s">
        <v>75</v>
      </c>
      <c r="M53" s="56" t="s">
        <v>75</v>
      </c>
      <c r="N53" s="56" t="s">
        <v>75</v>
      </c>
      <c r="O53" s="64">
        <v>14419112.460000001</v>
      </c>
      <c r="P53" s="64">
        <v>0</v>
      </c>
      <c r="Q53" s="64">
        <v>0</v>
      </c>
      <c r="R53" s="64">
        <v>0</v>
      </c>
      <c r="S53" s="64">
        <v>0</v>
      </c>
      <c r="T53" s="64">
        <v>0</v>
      </c>
      <c r="U53" s="64">
        <v>0</v>
      </c>
      <c r="V53" s="64">
        <v>0</v>
      </c>
      <c r="W53" s="64">
        <v>0</v>
      </c>
      <c r="X53" s="56" t="s">
        <v>122</v>
      </c>
      <c r="Y53" s="56" t="s">
        <v>123</v>
      </c>
      <c r="Z53" s="56" t="s">
        <v>120</v>
      </c>
    </row>
    <row r="54" spans="1:26" x14ac:dyDescent="0.25">
      <c r="A54" s="56" t="s">
        <v>74</v>
      </c>
      <c r="B54" s="56" t="s">
        <v>88</v>
      </c>
      <c r="C54" s="56" t="s">
        <v>79</v>
      </c>
      <c r="D54" s="56" t="s">
        <v>76</v>
      </c>
      <c r="E54" s="56" t="s">
        <v>75</v>
      </c>
      <c r="F54" s="56" t="s">
        <v>75</v>
      </c>
      <c r="G54" s="56" t="s">
        <v>75</v>
      </c>
      <c r="H54" s="56" t="s">
        <v>75</v>
      </c>
      <c r="I54" s="56" t="s">
        <v>75</v>
      </c>
      <c r="J54" s="56" t="s">
        <v>75</v>
      </c>
      <c r="K54" s="56" t="s">
        <v>75</v>
      </c>
      <c r="L54" s="56" t="s">
        <v>75</v>
      </c>
      <c r="M54" s="56" t="s">
        <v>75</v>
      </c>
      <c r="N54" s="56" t="s">
        <v>76</v>
      </c>
      <c r="O54" s="64">
        <v>30598834.239999998</v>
      </c>
      <c r="P54" s="64">
        <v>0</v>
      </c>
      <c r="Q54" s="64">
        <v>0</v>
      </c>
      <c r="R54" s="64">
        <v>0</v>
      </c>
      <c r="S54" s="64">
        <v>0</v>
      </c>
      <c r="T54" s="64">
        <v>0</v>
      </c>
      <c r="U54" s="64">
        <v>0</v>
      </c>
      <c r="V54" s="64">
        <v>0</v>
      </c>
      <c r="W54" s="64">
        <v>0</v>
      </c>
      <c r="X54" s="56" t="s">
        <v>122</v>
      </c>
      <c r="Y54" s="56" t="s">
        <v>123</v>
      </c>
      <c r="Z54" s="56" t="s">
        <v>120</v>
      </c>
    </row>
    <row r="55" spans="1:26" x14ac:dyDescent="0.25">
      <c r="A55" s="56" t="s">
        <v>74</v>
      </c>
      <c r="B55" s="56" t="s">
        <v>88</v>
      </c>
      <c r="C55" s="56" t="s">
        <v>79</v>
      </c>
      <c r="D55" s="56" t="s">
        <v>75</v>
      </c>
      <c r="E55" s="56" t="s">
        <v>75</v>
      </c>
      <c r="F55" s="56" t="s">
        <v>75</v>
      </c>
      <c r="G55" s="56" t="s">
        <v>75</v>
      </c>
      <c r="H55" s="56" t="s">
        <v>75</v>
      </c>
      <c r="I55" s="56" t="s">
        <v>75</v>
      </c>
      <c r="J55" s="56" t="s">
        <v>75</v>
      </c>
      <c r="K55" s="56" t="s">
        <v>75</v>
      </c>
      <c r="L55" s="56" t="s">
        <v>75</v>
      </c>
      <c r="M55" s="56" t="s">
        <v>75</v>
      </c>
      <c r="N55" s="56" t="s">
        <v>76</v>
      </c>
      <c r="O55" s="64">
        <v>26282973540.139999</v>
      </c>
      <c r="P55" s="64">
        <v>0</v>
      </c>
      <c r="Q55" s="64">
        <v>0</v>
      </c>
      <c r="R55" s="64">
        <v>0</v>
      </c>
      <c r="S55" s="64">
        <v>0</v>
      </c>
      <c r="T55" s="64">
        <v>0</v>
      </c>
      <c r="U55" s="64">
        <v>0</v>
      </c>
      <c r="V55" s="64">
        <v>0</v>
      </c>
      <c r="W55" s="64">
        <v>0</v>
      </c>
      <c r="X55" s="56" t="s">
        <v>122</v>
      </c>
      <c r="Y55" s="56" t="s">
        <v>123</v>
      </c>
      <c r="Z55" s="56" t="s">
        <v>120</v>
      </c>
    </row>
    <row r="56" spans="1:26" x14ac:dyDescent="0.25">
      <c r="A56" s="56" t="s">
        <v>74</v>
      </c>
      <c r="B56" s="56" t="s">
        <v>88</v>
      </c>
      <c r="C56" s="56" t="s">
        <v>108</v>
      </c>
      <c r="D56" s="56" t="s">
        <v>76</v>
      </c>
      <c r="E56" s="56" t="s">
        <v>75</v>
      </c>
      <c r="F56" s="56" t="s">
        <v>75</v>
      </c>
      <c r="G56" s="56" t="s">
        <v>75</v>
      </c>
      <c r="H56" s="56" t="s">
        <v>75</v>
      </c>
      <c r="I56" s="56" t="s">
        <v>75</v>
      </c>
      <c r="J56" s="56" t="s">
        <v>76</v>
      </c>
      <c r="K56" s="56" t="s">
        <v>75</v>
      </c>
      <c r="L56" s="56" t="s">
        <v>75</v>
      </c>
      <c r="M56" s="56" t="s">
        <v>75</v>
      </c>
      <c r="N56" s="56" t="s">
        <v>75</v>
      </c>
      <c r="O56" s="64">
        <v>0.66</v>
      </c>
      <c r="P56" s="64">
        <v>0.14718000000000001</v>
      </c>
      <c r="Q56" s="64">
        <v>0</v>
      </c>
      <c r="R56" s="64">
        <v>0</v>
      </c>
      <c r="S56" s="64">
        <v>0</v>
      </c>
      <c r="T56" s="64">
        <v>0</v>
      </c>
      <c r="U56" s="64">
        <v>0</v>
      </c>
      <c r="V56" s="64">
        <v>0</v>
      </c>
      <c r="W56" s="64">
        <v>0</v>
      </c>
      <c r="X56" s="56" t="s">
        <v>122</v>
      </c>
      <c r="Y56" s="56" t="s">
        <v>123</v>
      </c>
      <c r="Z56" s="56" t="s">
        <v>120</v>
      </c>
    </row>
    <row r="57" spans="1:26" x14ac:dyDescent="0.25">
      <c r="A57" s="56" t="s">
        <v>74</v>
      </c>
      <c r="B57" s="56" t="s">
        <v>88</v>
      </c>
      <c r="C57" s="56" t="s">
        <v>108</v>
      </c>
      <c r="D57" s="56" t="s">
        <v>75</v>
      </c>
      <c r="E57" s="56" t="s">
        <v>75</v>
      </c>
      <c r="F57" s="56" t="s">
        <v>75</v>
      </c>
      <c r="G57" s="56" t="s">
        <v>75</v>
      </c>
      <c r="H57" s="56" t="s">
        <v>75</v>
      </c>
      <c r="I57" s="56" t="s">
        <v>75</v>
      </c>
      <c r="J57" s="56" t="s">
        <v>75</v>
      </c>
      <c r="K57" s="56" t="s">
        <v>75</v>
      </c>
      <c r="L57" s="56" t="s">
        <v>75</v>
      </c>
      <c r="M57" s="56" t="s">
        <v>75</v>
      </c>
      <c r="N57" s="56" t="s">
        <v>75</v>
      </c>
      <c r="O57" s="64">
        <v>2422936385.1300001</v>
      </c>
      <c r="P57" s="64">
        <v>0</v>
      </c>
      <c r="Q57" s="64">
        <v>0</v>
      </c>
      <c r="R57" s="64">
        <v>0</v>
      </c>
      <c r="S57" s="64">
        <v>0</v>
      </c>
      <c r="T57" s="64">
        <v>0</v>
      </c>
      <c r="U57" s="64">
        <v>0</v>
      </c>
      <c r="V57" s="64">
        <v>0</v>
      </c>
      <c r="W57" s="64">
        <v>0</v>
      </c>
      <c r="X57" s="56" t="s">
        <v>122</v>
      </c>
      <c r="Y57" s="56" t="s">
        <v>123</v>
      </c>
      <c r="Z57" s="56" t="s">
        <v>120</v>
      </c>
    </row>
    <row r="58" spans="1:26" x14ac:dyDescent="0.25">
      <c r="A58" s="56" t="s">
        <v>74</v>
      </c>
      <c r="B58" s="56" t="s">
        <v>88</v>
      </c>
      <c r="C58" s="56" t="s">
        <v>108</v>
      </c>
      <c r="D58" s="56" t="s">
        <v>76</v>
      </c>
      <c r="E58" s="56" t="s">
        <v>75</v>
      </c>
      <c r="F58" s="56" t="s">
        <v>75</v>
      </c>
      <c r="G58" s="56" t="s">
        <v>75</v>
      </c>
      <c r="H58" s="56" t="s">
        <v>75</v>
      </c>
      <c r="I58" s="56" t="s">
        <v>75</v>
      </c>
      <c r="J58" s="56" t="s">
        <v>75</v>
      </c>
      <c r="K58" s="56" t="s">
        <v>75</v>
      </c>
      <c r="L58" s="56" t="s">
        <v>75</v>
      </c>
      <c r="M58" s="56" t="s">
        <v>75</v>
      </c>
      <c r="N58" s="56" t="s">
        <v>75</v>
      </c>
      <c r="O58" s="64">
        <v>273116128.61000001</v>
      </c>
      <c r="P58" s="64">
        <v>29474008.606146</v>
      </c>
      <c r="Q58" s="64">
        <v>0</v>
      </c>
      <c r="R58" s="64">
        <v>0</v>
      </c>
      <c r="S58" s="64">
        <v>0</v>
      </c>
      <c r="T58" s="64">
        <v>0</v>
      </c>
      <c r="U58" s="64">
        <v>0</v>
      </c>
      <c r="V58" s="64">
        <v>0</v>
      </c>
      <c r="W58" s="64">
        <v>0</v>
      </c>
      <c r="X58" s="56" t="s">
        <v>122</v>
      </c>
      <c r="Y58" s="56" t="s">
        <v>123</v>
      </c>
      <c r="Z58" s="56" t="s">
        <v>120</v>
      </c>
    </row>
    <row r="59" spans="1:26" x14ac:dyDescent="0.25">
      <c r="A59" s="56" t="s">
        <v>74</v>
      </c>
      <c r="B59" s="56" t="s">
        <v>88</v>
      </c>
      <c r="C59" s="56" t="s">
        <v>108</v>
      </c>
      <c r="D59" s="56" t="s">
        <v>75</v>
      </c>
      <c r="E59" s="56" t="s">
        <v>75</v>
      </c>
      <c r="F59" s="56" t="s">
        <v>75</v>
      </c>
      <c r="G59" s="56" t="s">
        <v>75</v>
      </c>
      <c r="H59" s="56" t="s">
        <v>75</v>
      </c>
      <c r="I59" s="56" t="s">
        <v>75</v>
      </c>
      <c r="J59" s="56" t="s">
        <v>76</v>
      </c>
      <c r="K59" s="56" t="s">
        <v>75</v>
      </c>
      <c r="L59" s="56" t="s">
        <v>75</v>
      </c>
      <c r="M59" s="56" t="s">
        <v>75</v>
      </c>
      <c r="N59" s="56" t="s">
        <v>75</v>
      </c>
      <c r="O59" s="64">
        <v>2498885.98</v>
      </c>
      <c r="P59" s="64">
        <v>0</v>
      </c>
      <c r="Q59" s="64">
        <v>0</v>
      </c>
      <c r="R59" s="64">
        <v>0</v>
      </c>
      <c r="S59" s="64">
        <v>0</v>
      </c>
      <c r="T59" s="64">
        <v>0</v>
      </c>
      <c r="U59" s="64">
        <v>0</v>
      </c>
      <c r="V59" s="64">
        <v>0</v>
      </c>
      <c r="W59" s="64">
        <v>0</v>
      </c>
      <c r="X59" s="56" t="s">
        <v>122</v>
      </c>
      <c r="Y59" s="56" t="s">
        <v>123</v>
      </c>
      <c r="Z59" s="56" t="s">
        <v>120</v>
      </c>
    </row>
    <row r="60" spans="1:26" x14ac:dyDescent="0.25">
      <c r="A60" s="56" t="s">
        <v>74</v>
      </c>
      <c r="B60" s="56" t="s">
        <v>87</v>
      </c>
      <c r="C60" s="56" t="s">
        <v>107</v>
      </c>
      <c r="D60" s="56" t="s">
        <v>75</v>
      </c>
      <c r="E60" s="56" t="s">
        <v>75</v>
      </c>
      <c r="F60" s="56" t="s">
        <v>75</v>
      </c>
      <c r="G60" s="56" t="s">
        <v>75</v>
      </c>
      <c r="H60" s="56" t="s">
        <v>75</v>
      </c>
      <c r="I60" s="56" t="s">
        <v>75</v>
      </c>
      <c r="J60" s="56" t="s">
        <v>75</v>
      </c>
      <c r="K60" s="56" t="s">
        <v>75</v>
      </c>
      <c r="L60" s="56" t="s">
        <v>75</v>
      </c>
      <c r="M60" s="56" t="s">
        <v>75</v>
      </c>
      <c r="N60" s="56" t="s">
        <v>75</v>
      </c>
      <c r="O60" s="64">
        <v>258143812.94</v>
      </c>
      <c r="P60" s="64">
        <v>0</v>
      </c>
      <c r="Q60" s="64">
        <v>0</v>
      </c>
      <c r="R60" s="64">
        <v>0</v>
      </c>
      <c r="S60" s="64">
        <v>0</v>
      </c>
      <c r="T60" s="64">
        <v>0</v>
      </c>
      <c r="U60" s="64">
        <v>0</v>
      </c>
      <c r="V60" s="64">
        <v>0</v>
      </c>
      <c r="W60" s="64">
        <v>0</v>
      </c>
      <c r="X60" s="56" t="s">
        <v>122</v>
      </c>
      <c r="Y60" s="56" t="s">
        <v>123</v>
      </c>
      <c r="Z60" s="56" t="s">
        <v>120</v>
      </c>
    </row>
    <row r="61" spans="1:26" x14ac:dyDescent="0.25">
      <c r="A61" s="56" t="s">
        <v>74</v>
      </c>
      <c r="B61" s="56" t="s">
        <v>87</v>
      </c>
      <c r="C61" s="56" t="s">
        <v>80</v>
      </c>
      <c r="D61" s="56" t="s">
        <v>75</v>
      </c>
      <c r="E61" s="56" t="s">
        <v>75</v>
      </c>
      <c r="F61" s="56" t="s">
        <v>75</v>
      </c>
      <c r="G61" s="56" t="s">
        <v>75</v>
      </c>
      <c r="H61" s="56" t="s">
        <v>75</v>
      </c>
      <c r="I61" s="56" t="s">
        <v>75</v>
      </c>
      <c r="J61" s="56" t="s">
        <v>75</v>
      </c>
      <c r="K61" s="56" t="s">
        <v>75</v>
      </c>
      <c r="L61" s="56" t="s">
        <v>75</v>
      </c>
      <c r="M61" s="56" t="s">
        <v>75</v>
      </c>
      <c r="N61" s="56" t="s">
        <v>75</v>
      </c>
      <c r="O61" s="64">
        <v>272414901.22000003</v>
      </c>
      <c r="P61" s="64">
        <v>0</v>
      </c>
      <c r="Q61" s="64">
        <v>0</v>
      </c>
      <c r="R61" s="64">
        <v>0</v>
      </c>
      <c r="S61" s="64">
        <v>0</v>
      </c>
      <c r="T61" s="64">
        <v>0</v>
      </c>
      <c r="U61" s="64">
        <v>0</v>
      </c>
      <c r="V61" s="64">
        <v>0</v>
      </c>
      <c r="W61" s="64">
        <v>0</v>
      </c>
      <c r="X61" s="56" t="s">
        <v>122</v>
      </c>
      <c r="Y61" s="56" t="s">
        <v>123</v>
      </c>
      <c r="Z61" s="56" t="s">
        <v>120</v>
      </c>
    </row>
    <row r="62" spans="1:26" x14ac:dyDescent="0.25">
      <c r="A62" s="56" t="s">
        <v>74</v>
      </c>
      <c r="B62" s="56" t="s">
        <v>87</v>
      </c>
      <c r="C62" s="56" t="s">
        <v>80</v>
      </c>
      <c r="D62" s="56" t="s">
        <v>76</v>
      </c>
      <c r="E62" s="56" t="s">
        <v>75</v>
      </c>
      <c r="F62" s="56" t="s">
        <v>75</v>
      </c>
      <c r="G62" s="56" t="s">
        <v>75</v>
      </c>
      <c r="H62" s="56" t="s">
        <v>75</v>
      </c>
      <c r="I62" s="56" t="s">
        <v>75</v>
      </c>
      <c r="J62" s="56" t="s">
        <v>75</v>
      </c>
      <c r="K62" s="56" t="s">
        <v>75</v>
      </c>
      <c r="L62" s="56" t="s">
        <v>75</v>
      </c>
      <c r="M62" s="56" t="s">
        <v>75</v>
      </c>
      <c r="N62" s="56" t="s">
        <v>75</v>
      </c>
      <c r="O62" s="64">
        <v>8761163.3399999999</v>
      </c>
      <c r="P62" s="64">
        <v>1619939.1015659999</v>
      </c>
      <c r="Q62" s="64">
        <v>0</v>
      </c>
      <c r="R62" s="64">
        <v>0</v>
      </c>
      <c r="S62" s="64">
        <v>0</v>
      </c>
      <c r="T62" s="64">
        <v>0</v>
      </c>
      <c r="U62" s="64">
        <v>0</v>
      </c>
      <c r="V62" s="64">
        <v>0</v>
      </c>
      <c r="W62" s="64">
        <v>0</v>
      </c>
      <c r="X62" s="56" t="s">
        <v>122</v>
      </c>
      <c r="Y62" s="56" t="s">
        <v>123</v>
      </c>
      <c r="Z62" s="56" t="s">
        <v>120</v>
      </c>
    </row>
    <row r="63" spans="1:26" x14ac:dyDescent="0.25">
      <c r="A63" s="56" t="s">
        <v>74</v>
      </c>
      <c r="B63" s="56" t="s">
        <v>87</v>
      </c>
      <c r="C63" s="56" t="s">
        <v>79</v>
      </c>
      <c r="D63" s="56" t="s">
        <v>75</v>
      </c>
      <c r="E63" s="56" t="s">
        <v>75</v>
      </c>
      <c r="F63" s="56" t="s">
        <v>75</v>
      </c>
      <c r="G63" s="56" t="s">
        <v>75</v>
      </c>
      <c r="H63" s="56" t="s">
        <v>75</v>
      </c>
      <c r="I63" s="56" t="s">
        <v>75</v>
      </c>
      <c r="J63" s="56" t="s">
        <v>75</v>
      </c>
      <c r="K63" s="56" t="s">
        <v>75</v>
      </c>
      <c r="L63" s="56" t="s">
        <v>75</v>
      </c>
      <c r="M63" s="56" t="s">
        <v>75</v>
      </c>
      <c r="N63" s="56" t="s">
        <v>76</v>
      </c>
      <c r="O63" s="64">
        <v>3989236330.1300001</v>
      </c>
      <c r="P63" s="64">
        <v>0</v>
      </c>
      <c r="Q63" s="64">
        <v>0</v>
      </c>
      <c r="R63" s="64">
        <v>0</v>
      </c>
      <c r="S63" s="64">
        <v>0</v>
      </c>
      <c r="T63" s="64">
        <v>0</v>
      </c>
      <c r="U63" s="64">
        <v>0</v>
      </c>
      <c r="V63" s="64">
        <v>0</v>
      </c>
      <c r="W63" s="64">
        <v>0</v>
      </c>
      <c r="X63" s="56" t="s">
        <v>122</v>
      </c>
      <c r="Y63" s="56" t="s">
        <v>123</v>
      </c>
      <c r="Z63" s="56" t="s">
        <v>120</v>
      </c>
    </row>
    <row r="64" spans="1:26" x14ac:dyDescent="0.25">
      <c r="A64" s="56" t="s">
        <v>74</v>
      </c>
      <c r="B64" s="56" t="s">
        <v>87</v>
      </c>
      <c r="C64" s="56" t="s">
        <v>108</v>
      </c>
      <c r="D64" s="56" t="s">
        <v>75</v>
      </c>
      <c r="E64" s="56" t="s">
        <v>75</v>
      </c>
      <c r="F64" s="56" t="s">
        <v>75</v>
      </c>
      <c r="G64" s="56" t="s">
        <v>75</v>
      </c>
      <c r="H64" s="56" t="s">
        <v>75</v>
      </c>
      <c r="I64" s="56" t="s">
        <v>75</v>
      </c>
      <c r="J64" s="56" t="s">
        <v>75</v>
      </c>
      <c r="K64" s="56" t="s">
        <v>75</v>
      </c>
      <c r="L64" s="56" t="s">
        <v>75</v>
      </c>
      <c r="M64" s="56" t="s">
        <v>75</v>
      </c>
      <c r="N64" s="56" t="s">
        <v>75</v>
      </c>
      <c r="O64" s="64">
        <v>720208320.50999999</v>
      </c>
      <c r="P64" s="64">
        <v>0</v>
      </c>
      <c r="Q64" s="64">
        <v>0</v>
      </c>
      <c r="R64" s="64">
        <v>0</v>
      </c>
      <c r="S64" s="64">
        <v>0</v>
      </c>
      <c r="T64" s="64">
        <v>0</v>
      </c>
      <c r="U64" s="64">
        <v>0</v>
      </c>
      <c r="V64" s="64">
        <v>0</v>
      </c>
      <c r="W64" s="64">
        <v>0</v>
      </c>
      <c r="X64" s="56" t="s">
        <v>122</v>
      </c>
      <c r="Y64" s="56" t="s">
        <v>123</v>
      </c>
      <c r="Z64" s="56" t="s">
        <v>120</v>
      </c>
    </row>
  </sheetData>
  <autoFilter ref="A1:Z64" xr:uid="{00000000-0009-0000-0000-00000A000000}"/>
  <pageMargins left="0.7" right="0.7" top="0.75" bottom="0.75" header="0.3" footer="0.3"/>
  <pageSetup paperSize="9" orientation="portrait" r:id="rId1"/>
  <headerFooter>
    <oddHeader>&amp;R&amp;"Century"&amp;8&amp;KE7EC06Gruppo Banco BPM - Uso Interno&amp;1#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S316"/>
  <sheetViews>
    <sheetView showGridLines="0" topLeftCell="A17" zoomScale="60" zoomScaleNormal="60" workbookViewId="0">
      <selection activeCell="B6" sqref="B6:C10"/>
    </sheetView>
  </sheetViews>
  <sheetFormatPr defaultColWidth="8.85546875" defaultRowHeight="0" customHeight="1" zeroHeight="1" x14ac:dyDescent="0.25"/>
  <cols>
    <col min="1" max="1" width="3" style="24" customWidth="1"/>
    <col min="2" max="2" width="30.140625" style="24" customWidth="1"/>
    <col min="3" max="3" width="58.5703125" style="24" bestFit="1" customWidth="1"/>
    <col min="4" max="4" width="19.5703125" style="24" bestFit="1" customWidth="1"/>
    <col min="5" max="5" width="18.42578125" style="24" bestFit="1" customWidth="1"/>
    <col min="6" max="6" width="17.140625" style="24" bestFit="1" customWidth="1"/>
    <col min="7" max="7" width="19.5703125" style="24" bestFit="1" customWidth="1"/>
    <col min="8" max="8" width="14.140625" style="24" bestFit="1" customWidth="1"/>
    <col min="9" max="9" width="15.42578125" style="24" bestFit="1" customWidth="1"/>
    <col min="10" max="11" width="13.140625" style="24" bestFit="1" customWidth="1"/>
    <col min="12" max="12" width="19.5703125" style="24" customWidth="1"/>
    <col min="13" max="13" width="13.140625" style="24" bestFit="1" customWidth="1"/>
    <col min="14" max="14" width="9.5703125" style="24" bestFit="1" customWidth="1"/>
    <col min="15" max="15" width="18.42578125" style="24" bestFit="1" customWidth="1"/>
    <col min="16" max="16" width="17.140625" style="24" bestFit="1" customWidth="1"/>
    <col min="17" max="17" width="10.85546875" style="24" bestFit="1" customWidth="1"/>
    <col min="18" max="18" width="14.140625" style="24" bestFit="1" customWidth="1"/>
    <col min="19" max="19" width="15.42578125" style="24" bestFit="1" customWidth="1"/>
    <col min="20" max="21" width="14.140625" style="1" bestFit="1" customWidth="1"/>
    <col min="22" max="22" width="8.85546875" style="1" bestFit="1" customWidth="1"/>
    <col min="23" max="16384" width="8.85546875" style="1"/>
  </cols>
  <sheetData>
    <row r="1" spans="1:19" ht="30" customHeight="1" thickBot="1" x14ac:dyDescent="0.3"/>
    <row r="2" spans="1:19" ht="52.5" customHeight="1" thickBot="1" x14ac:dyDescent="0.3">
      <c r="C2" s="191" t="s">
        <v>116</v>
      </c>
      <c r="D2" s="192"/>
      <c r="E2" s="192"/>
      <c r="F2" s="192"/>
      <c r="G2" s="192"/>
      <c r="H2" s="192"/>
      <c r="I2" s="192"/>
      <c r="J2" s="192"/>
      <c r="K2" s="192"/>
      <c r="L2" s="192"/>
      <c r="M2" s="192"/>
      <c r="N2" s="192"/>
      <c r="O2" s="192"/>
      <c r="P2" s="192"/>
      <c r="Q2" s="192"/>
      <c r="R2" s="192"/>
      <c r="S2" s="193"/>
    </row>
    <row r="3" spans="1:19" ht="30" customHeight="1" x14ac:dyDescent="0.25"/>
    <row r="4" spans="1:19" ht="30" customHeight="1" x14ac:dyDescent="0.2">
      <c r="C4" s="2" t="s">
        <v>0</v>
      </c>
    </row>
    <row r="5" spans="1:19" s="85" customFormat="1" ht="30" customHeight="1" x14ac:dyDescent="0.25">
      <c r="A5" s="24"/>
      <c r="B5" s="24"/>
      <c r="C5" s="24"/>
      <c r="D5" s="24"/>
      <c r="E5" s="24"/>
      <c r="F5" s="24"/>
      <c r="G5" s="24"/>
      <c r="H5" s="24"/>
      <c r="I5" s="24"/>
      <c r="J5" s="24"/>
      <c r="K5" s="49"/>
      <c r="L5" s="49"/>
      <c r="M5" s="49"/>
      <c r="N5" s="49"/>
      <c r="O5" s="49"/>
      <c r="P5" s="49"/>
      <c r="Q5" s="49"/>
      <c r="R5" s="49"/>
      <c r="S5" s="49"/>
    </row>
    <row r="6" spans="1:19" ht="30" customHeight="1" x14ac:dyDescent="0.25">
      <c r="B6" s="186" t="s">
        <v>72</v>
      </c>
      <c r="C6" s="187"/>
      <c r="D6" s="3" t="s">
        <v>1</v>
      </c>
      <c r="E6" s="3" t="s">
        <v>2</v>
      </c>
      <c r="F6" s="3" t="s">
        <v>3</v>
      </c>
      <c r="G6" s="3" t="s">
        <v>4</v>
      </c>
      <c r="H6" s="3" t="s">
        <v>5</v>
      </c>
      <c r="I6" s="3" t="s">
        <v>6</v>
      </c>
      <c r="J6" s="3" t="s">
        <v>7</v>
      </c>
      <c r="K6" s="3" t="s">
        <v>8</v>
      </c>
      <c r="L6" s="3" t="s">
        <v>9</v>
      </c>
      <c r="M6" s="3" t="s">
        <v>10</v>
      </c>
      <c r="N6" s="3" t="s">
        <v>11</v>
      </c>
      <c r="O6" s="3" t="s">
        <v>12</v>
      </c>
      <c r="P6" s="3" t="s">
        <v>13</v>
      </c>
      <c r="Q6" s="3" t="s">
        <v>14</v>
      </c>
      <c r="R6" s="3" t="s">
        <v>15</v>
      </c>
      <c r="S6" s="3" t="s">
        <v>16</v>
      </c>
    </row>
    <row r="7" spans="1:19" ht="30" customHeight="1" x14ac:dyDescent="0.25">
      <c r="B7" s="188"/>
      <c r="C7" s="189"/>
      <c r="D7" s="188" t="s">
        <v>17</v>
      </c>
      <c r="E7" s="190"/>
      <c r="F7" s="190"/>
      <c r="G7" s="190"/>
      <c r="H7" s="190"/>
      <c r="I7" s="190"/>
      <c r="J7" s="190"/>
      <c r="K7" s="190"/>
      <c r="L7" s="190"/>
      <c r="M7" s="190"/>
      <c r="N7" s="190"/>
      <c r="O7" s="190"/>
      <c r="P7" s="190"/>
      <c r="Q7" s="190"/>
      <c r="R7" s="190"/>
      <c r="S7" s="189"/>
    </row>
    <row r="8" spans="1:19" ht="30" customHeight="1" x14ac:dyDescent="0.25">
      <c r="B8" s="188"/>
      <c r="C8" s="189"/>
      <c r="D8" s="194" t="s">
        <v>18</v>
      </c>
      <c r="E8" s="197" t="s">
        <v>19</v>
      </c>
      <c r="F8" s="197"/>
      <c r="G8" s="197"/>
      <c r="H8" s="197"/>
      <c r="I8" s="197"/>
      <c r="J8" s="197" t="s">
        <v>20</v>
      </c>
      <c r="K8" s="197"/>
      <c r="L8" s="197"/>
      <c r="M8" s="197"/>
      <c r="N8" s="197"/>
      <c r="O8" s="198" t="s">
        <v>21</v>
      </c>
      <c r="P8" s="199"/>
      <c r="Q8" s="199"/>
      <c r="R8" s="199"/>
      <c r="S8" s="200"/>
    </row>
    <row r="9" spans="1:19" ht="30" customHeight="1" x14ac:dyDescent="0.25">
      <c r="B9" s="188"/>
      <c r="C9" s="189"/>
      <c r="D9" s="194"/>
      <c r="E9" s="196" t="s">
        <v>22</v>
      </c>
      <c r="F9" s="194"/>
      <c r="G9" s="194"/>
      <c r="H9" s="194"/>
      <c r="I9" s="194"/>
      <c r="J9" s="196" t="s">
        <v>22</v>
      </c>
      <c r="K9" s="194"/>
      <c r="L9" s="194"/>
      <c r="M9" s="194"/>
      <c r="N9" s="194"/>
      <c r="O9" s="196" t="s">
        <v>22</v>
      </c>
      <c r="P9" s="194"/>
      <c r="Q9" s="194"/>
      <c r="R9" s="194"/>
      <c r="S9" s="194"/>
    </row>
    <row r="10" spans="1:19" ht="30" customHeight="1" x14ac:dyDescent="0.25">
      <c r="B10" s="188"/>
      <c r="C10" s="189"/>
      <c r="D10" s="195"/>
      <c r="E10" s="80"/>
      <c r="F10" s="78" t="s">
        <v>23</v>
      </c>
      <c r="G10" s="5" t="s">
        <v>24</v>
      </c>
      <c r="H10" s="5" t="s">
        <v>25</v>
      </c>
      <c r="I10" s="5" t="s">
        <v>26</v>
      </c>
      <c r="J10" s="80"/>
      <c r="K10" s="50" t="s">
        <v>23</v>
      </c>
      <c r="L10" s="5" t="s">
        <v>24</v>
      </c>
      <c r="M10" s="5" t="s">
        <v>27</v>
      </c>
      <c r="N10" s="5" t="s">
        <v>26</v>
      </c>
      <c r="O10" s="84"/>
      <c r="P10" s="77" t="s">
        <v>23</v>
      </c>
      <c r="Q10" s="5" t="s">
        <v>24</v>
      </c>
      <c r="R10" s="5" t="s">
        <v>28</v>
      </c>
      <c r="S10" s="5" t="s">
        <v>26</v>
      </c>
    </row>
    <row r="11" spans="1:19" ht="66" hidden="1" x14ac:dyDescent="0.25">
      <c r="D11" s="196"/>
      <c r="E11" s="79"/>
      <c r="F11" s="69"/>
      <c r="G11" s="69" t="s">
        <v>24</v>
      </c>
      <c r="H11" s="69" t="s">
        <v>25</v>
      </c>
      <c r="I11" s="69" t="s">
        <v>26</v>
      </c>
      <c r="J11" s="69"/>
      <c r="K11" s="69"/>
      <c r="L11" s="69" t="s">
        <v>24</v>
      </c>
      <c r="M11" s="69" t="s">
        <v>27</v>
      </c>
      <c r="N11" s="69" t="s">
        <v>26</v>
      </c>
      <c r="O11" s="4"/>
      <c r="P11" s="4"/>
      <c r="Q11" s="5" t="s">
        <v>24</v>
      </c>
      <c r="R11" s="5" t="s">
        <v>28</v>
      </c>
      <c r="S11" s="5" t="s">
        <v>26</v>
      </c>
    </row>
    <row r="12" spans="1:19" ht="30" customHeight="1" x14ac:dyDescent="0.25">
      <c r="B12" s="10">
        <v>1</v>
      </c>
      <c r="C12" s="70" t="s">
        <v>29</v>
      </c>
      <c r="D12" s="41" t="e">
        <f>D43</f>
        <v>#REF!</v>
      </c>
      <c r="E12" s="41" t="e">
        <f t="shared" ref="E12:J12" si="0">E43</f>
        <v>#REF!</v>
      </c>
      <c r="F12" s="46">
        <f t="shared" si="0"/>
        <v>2737683404.9617834</v>
      </c>
      <c r="G12" s="46">
        <f t="shared" si="0"/>
        <v>0</v>
      </c>
      <c r="H12" s="46">
        <f t="shared" si="0"/>
        <v>100300019.39479001</v>
      </c>
      <c r="I12" s="46">
        <f t="shared" si="0"/>
        <v>202902841.527468</v>
      </c>
      <c r="J12" s="41">
        <f t="shared" si="0"/>
        <v>5189264.5384860002</v>
      </c>
      <c r="K12" s="41">
        <f>K43</f>
        <v>1333931.2506619999</v>
      </c>
      <c r="L12" s="41">
        <f>L43</f>
        <v>0</v>
      </c>
      <c r="M12" s="41">
        <f t="shared" ref="M12" si="1">M43</f>
        <v>1333931.2506619999</v>
      </c>
      <c r="N12" s="41">
        <f>N43</f>
        <v>0</v>
      </c>
      <c r="O12" s="41" t="e">
        <f>O43</f>
        <v>#REF!</v>
      </c>
      <c r="P12" s="41">
        <f t="shared" ref="P12" si="2">P43</f>
        <v>2739017336.2124453</v>
      </c>
      <c r="Q12" s="41">
        <f>Q43</f>
        <v>0</v>
      </c>
      <c r="R12" s="41">
        <f t="shared" ref="R12:S12" si="3">R43</f>
        <v>101633950.64545201</v>
      </c>
      <c r="S12" s="41">
        <f t="shared" si="3"/>
        <v>202902841.527468</v>
      </c>
    </row>
    <row r="13" spans="1:19" ht="30" customHeight="1" x14ac:dyDescent="0.25">
      <c r="B13" s="10">
        <v>2</v>
      </c>
      <c r="C13" s="42" t="s">
        <v>30</v>
      </c>
      <c r="D13" s="89">
        <f>D14+D18</f>
        <v>4479993177.8600006</v>
      </c>
      <c r="E13" s="41">
        <f>E14+E18</f>
        <v>553865449.24771798</v>
      </c>
      <c r="F13" s="46">
        <f t="shared" ref="F13:N13" si="4">F14+F18</f>
        <v>0</v>
      </c>
      <c r="G13" s="46">
        <f t="shared" si="4"/>
        <v>0</v>
      </c>
      <c r="H13" s="46">
        <f t="shared" si="4"/>
        <v>0</v>
      </c>
      <c r="I13" s="46">
        <f t="shared" si="4"/>
        <v>0</v>
      </c>
      <c r="J13" s="41">
        <f t="shared" si="4"/>
        <v>0</v>
      </c>
      <c r="K13" s="41">
        <f t="shared" si="4"/>
        <v>0</v>
      </c>
      <c r="L13" s="41">
        <f t="shared" si="4"/>
        <v>0</v>
      </c>
      <c r="M13" s="41">
        <f t="shared" si="4"/>
        <v>0</v>
      </c>
      <c r="N13" s="41">
        <f t="shared" si="4"/>
        <v>0</v>
      </c>
      <c r="O13" s="86">
        <f t="shared" ref="O13:S31" si="5">E13+J13</f>
        <v>553865449.24771798</v>
      </c>
      <c r="P13" s="86">
        <f t="shared" si="5"/>
        <v>0</v>
      </c>
      <c r="Q13" s="86">
        <f t="shared" si="5"/>
        <v>0</v>
      </c>
      <c r="R13" s="86">
        <f t="shared" si="5"/>
        <v>0</v>
      </c>
      <c r="S13" s="86">
        <f t="shared" si="5"/>
        <v>0</v>
      </c>
    </row>
    <row r="14" spans="1:19" ht="30" customHeight="1" x14ac:dyDescent="0.25">
      <c r="B14" s="10">
        <v>3</v>
      </c>
      <c r="C14" s="43" t="s">
        <v>31</v>
      </c>
      <c r="D14" s="89">
        <f>SUM(D15:D17)</f>
        <v>2694583515.25</v>
      </c>
      <c r="E14" s="41">
        <f t="shared" ref="E14:N14" si="6">SUM(E15:E17)</f>
        <v>524085035.73019201</v>
      </c>
      <c r="F14" s="46">
        <f t="shared" si="6"/>
        <v>0</v>
      </c>
      <c r="G14" s="46">
        <f t="shared" si="6"/>
        <v>0</v>
      </c>
      <c r="H14" s="46">
        <f t="shared" si="6"/>
        <v>0</v>
      </c>
      <c r="I14" s="46">
        <f t="shared" si="6"/>
        <v>0</v>
      </c>
      <c r="J14" s="41">
        <f t="shared" si="6"/>
        <v>0</v>
      </c>
      <c r="K14" s="41">
        <f t="shared" si="6"/>
        <v>0</v>
      </c>
      <c r="L14" s="41">
        <f t="shared" si="6"/>
        <v>0</v>
      </c>
      <c r="M14" s="41">
        <f t="shared" si="6"/>
        <v>0</v>
      </c>
      <c r="N14" s="41">
        <f t="shared" si="6"/>
        <v>0</v>
      </c>
      <c r="O14" s="86">
        <f t="shared" si="5"/>
        <v>524085035.73019201</v>
      </c>
      <c r="P14" s="86">
        <f t="shared" si="5"/>
        <v>0</v>
      </c>
      <c r="Q14" s="86">
        <f t="shared" si="5"/>
        <v>0</v>
      </c>
      <c r="R14" s="86">
        <f t="shared" si="5"/>
        <v>0</v>
      </c>
      <c r="S14" s="86">
        <f t="shared" si="5"/>
        <v>0</v>
      </c>
    </row>
    <row r="15" spans="1:19" ht="30" customHeight="1" x14ac:dyDescent="0.25">
      <c r="B15" s="10">
        <v>4</v>
      </c>
      <c r="C15" s="44" t="s">
        <v>32</v>
      </c>
      <c r="D15" s="89">
        <f>Estr_T7_3112_CRIF_v3!O12</f>
        <v>1089334912.3</v>
      </c>
      <c r="E15" s="89">
        <f>Estr_T7_3112_CRIF_v3!P12</f>
        <v>68865568.933642</v>
      </c>
      <c r="F15" s="47">
        <v>0</v>
      </c>
      <c r="G15" s="47">
        <v>0</v>
      </c>
      <c r="H15" s="47">
        <v>0</v>
      </c>
      <c r="I15" s="47">
        <v>0</v>
      </c>
      <c r="J15" s="35">
        <v>0</v>
      </c>
      <c r="K15" s="35">
        <v>0</v>
      </c>
      <c r="L15" s="35">
        <v>0</v>
      </c>
      <c r="M15" s="35">
        <v>0</v>
      </c>
      <c r="N15" s="35">
        <v>0</v>
      </c>
      <c r="O15" s="27">
        <f t="shared" si="5"/>
        <v>68865568.933642</v>
      </c>
      <c r="P15" s="27">
        <f t="shared" si="5"/>
        <v>0</v>
      </c>
      <c r="Q15" s="27">
        <f t="shared" si="5"/>
        <v>0</v>
      </c>
      <c r="R15" s="27">
        <f t="shared" si="5"/>
        <v>0</v>
      </c>
      <c r="S15" s="27">
        <f t="shared" si="5"/>
        <v>0</v>
      </c>
    </row>
    <row r="16" spans="1:19" ht="30" customHeight="1" x14ac:dyDescent="0.25">
      <c r="B16" s="10">
        <v>5</v>
      </c>
      <c r="C16" s="44" t="s">
        <v>33</v>
      </c>
      <c r="D16" s="89">
        <f>Estr_T7_3112_CRIF_v3!O51+Estr_T7_3112_CRIF_v3!O62</f>
        <v>1552829965.6999998</v>
      </c>
      <c r="E16" s="89">
        <f>Estr_T7_3112_CRIF_v3!P51+Estr_T7_3112_CRIF_v3!P62</f>
        <v>445139362.85337502</v>
      </c>
      <c r="F16" s="47">
        <v>0</v>
      </c>
      <c r="G16" s="47">
        <v>0</v>
      </c>
      <c r="H16" s="47">
        <v>0</v>
      </c>
      <c r="I16" s="47">
        <v>0</v>
      </c>
      <c r="J16" s="35">
        <v>0</v>
      </c>
      <c r="K16" s="35">
        <v>0</v>
      </c>
      <c r="L16" s="35">
        <v>0</v>
      </c>
      <c r="M16" s="35">
        <v>0</v>
      </c>
      <c r="N16" s="35">
        <v>0</v>
      </c>
      <c r="O16" s="27">
        <f t="shared" si="5"/>
        <v>445139362.85337502</v>
      </c>
      <c r="P16" s="27">
        <f t="shared" si="5"/>
        <v>0</v>
      </c>
      <c r="Q16" s="27">
        <f t="shared" si="5"/>
        <v>0</v>
      </c>
      <c r="R16" s="27">
        <f t="shared" si="5"/>
        <v>0</v>
      </c>
      <c r="S16" s="27">
        <f t="shared" si="5"/>
        <v>0</v>
      </c>
    </row>
    <row r="17" spans="2:19" ht="30" customHeight="1" x14ac:dyDescent="0.25">
      <c r="B17" s="10">
        <v>6</v>
      </c>
      <c r="C17" s="44" t="s">
        <v>34</v>
      </c>
      <c r="D17" s="89">
        <f>Estr_T7_3112_CRIF_v3!O37</f>
        <v>52418637.25</v>
      </c>
      <c r="E17" s="89">
        <f>Estr_T7_3112_CRIF_v3!P37</f>
        <v>10080103.943174999</v>
      </c>
      <c r="F17" s="47">
        <v>0</v>
      </c>
      <c r="G17" s="47"/>
      <c r="H17" s="47">
        <v>0</v>
      </c>
      <c r="I17" s="47">
        <v>0</v>
      </c>
      <c r="J17" s="35">
        <v>0</v>
      </c>
      <c r="K17" s="35">
        <v>0</v>
      </c>
      <c r="L17" s="34"/>
      <c r="M17" s="35">
        <v>0</v>
      </c>
      <c r="N17" s="35">
        <v>0</v>
      </c>
      <c r="O17" s="27">
        <f t="shared" si="5"/>
        <v>10080103.943174999</v>
      </c>
      <c r="P17" s="27">
        <f t="shared" si="5"/>
        <v>0</v>
      </c>
      <c r="Q17" s="34"/>
      <c r="R17" s="27">
        <f t="shared" si="5"/>
        <v>0</v>
      </c>
      <c r="S17" s="27">
        <f>I17+N17</f>
        <v>0</v>
      </c>
    </row>
    <row r="18" spans="2:19" ht="30" customHeight="1" x14ac:dyDescent="0.25">
      <c r="B18" s="10">
        <v>7</v>
      </c>
      <c r="C18" s="43" t="s">
        <v>35</v>
      </c>
      <c r="D18" s="89">
        <f>Estr_T7_3112_CRIF_v3!O16+Estr_T7_3112_CRIF_v3!O17+Estr_T7_3112_CRIF_v3!O19+Estr_T7_3112_CRIF_v3!O43+Estr_T7_3112_CRIF_v3!O56+Estr_T7_3112_CRIF_v3!O58</f>
        <v>1785409662.6100001</v>
      </c>
      <c r="E18" s="89">
        <f>Estr_T7_3112_CRIF_v3!P16+Estr_T7_3112_CRIF_v3!P17+Estr_T7_3112_CRIF_v3!P19+Estr_T7_3112_CRIF_v3!P43+Estr_T7_3112_CRIF_v3!P56+Estr_T7_3112_CRIF_v3!P58</f>
        <v>29780413.517526001</v>
      </c>
      <c r="F18" s="47">
        <v>0</v>
      </c>
      <c r="G18" s="47">
        <v>0</v>
      </c>
      <c r="H18" s="47">
        <v>0</v>
      </c>
      <c r="I18" s="47">
        <v>0</v>
      </c>
      <c r="J18" s="35">
        <v>0</v>
      </c>
      <c r="K18" s="35">
        <v>0</v>
      </c>
      <c r="L18" s="35">
        <v>0</v>
      </c>
      <c r="M18" s="35">
        <v>0</v>
      </c>
      <c r="N18" s="35">
        <v>0</v>
      </c>
      <c r="O18" s="27">
        <f t="shared" si="5"/>
        <v>29780413.517526001</v>
      </c>
      <c r="P18" s="27">
        <f t="shared" si="5"/>
        <v>0</v>
      </c>
      <c r="Q18" s="27">
        <f t="shared" si="5"/>
        <v>0</v>
      </c>
      <c r="R18" s="27">
        <f t="shared" si="5"/>
        <v>0</v>
      </c>
      <c r="S18" s="27">
        <f t="shared" si="5"/>
        <v>0</v>
      </c>
    </row>
    <row r="19" spans="2:19" ht="30" customHeight="1" x14ac:dyDescent="0.25">
      <c r="B19" s="10">
        <v>8</v>
      </c>
      <c r="C19" s="44" t="s">
        <v>36</v>
      </c>
      <c r="D19" s="41">
        <f>SUM(D20:D22)</f>
        <v>0</v>
      </c>
      <c r="E19" s="41">
        <f t="shared" ref="E19" si="7">SUM(E20:E22)</f>
        <v>0</v>
      </c>
      <c r="F19" s="46">
        <v>0</v>
      </c>
      <c r="G19" s="46">
        <v>0</v>
      </c>
      <c r="H19" s="46">
        <v>0</v>
      </c>
      <c r="I19" s="46">
        <v>0</v>
      </c>
      <c r="J19" s="28">
        <v>0</v>
      </c>
      <c r="K19" s="28">
        <v>0</v>
      </c>
      <c r="L19" s="28">
        <v>0</v>
      </c>
      <c r="M19" s="28">
        <v>0</v>
      </c>
      <c r="N19" s="28">
        <v>0</v>
      </c>
      <c r="O19" s="27">
        <f t="shared" si="5"/>
        <v>0</v>
      </c>
      <c r="P19" s="27">
        <f t="shared" si="5"/>
        <v>0</v>
      </c>
      <c r="Q19" s="27">
        <f t="shared" si="5"/>
        <v>0</v>
      </c>
      <c r="R19" s="27">
        <f t="shared" si="5"/>
        <v>0</v>
      </c>
      <c r="S19" s="27">
        <f t="shared" si="5"/>
        <v>0</v>
      </c>
    </row>
    <row r="20" spans="2:19" ht="30" customHeight="1" x14ac:dyDescent="0.25">
      <c r="B20" s="10">
        <v>9</v>
      </c>
      <c r="C20" s="45" t="s">
        <v>32</v>
      </c>
      <c r="D20" s="41">
        <v>0</v>
      </c>
      <c r="E20" s="40">
        <v>0</v>
      </c>
      <c r="F20" s="47">
        <v>0</v>
      </c>
      <c r="G20" s="47">
        <v>0</v>
      </c>
      <c r="H20" s="47">
        <v>0</v>
      </c>
      <c r="I20" s="47">
        <v>0</v>
      </c>
      <c r="J20" s="35">
        <v>0</v>
      </c>
      <c r="K20" s="35">
        <v>0</v>
      </c>
      <c r="L20" s="35">
        <v>0</v>
      </c>
      <c r="M20" s="35">
        <v>0</v>
      </c>
      <c r="N20" s="35">
        <v>0</v>
      </c>
      <c r="O20" s="27">
        <f t="shared" si="5"/>
        <v>0</v>
      </c>
      <c r="P20" s="27">
        <f t="shared" si="5"/>
        <v>0</v>
      </c>
      <c r="Q20" s="27">
        <f t="shared" si="5"/>
        <v>0</v>
      </c>
      <c r="R20" s="27">
        <f t="shared" si="5"/>
        <v>0</v>
      </c>
      <c r="S20" s="27">
        <f t="shared" si="5"/>
        <v>0</v>
      </c>
    </row>
    <row r="21" spans="2:19" ht="30" customHeight="1" x14ac:dyDescent="0.25">
      <c r="B21" s="10">
        <v>10</v>
      </c>
      <c r="C21" s="45" t="s">
        <v>33</v>
      </c>
      <c r="D21" s="41">
        <v>0</v>
      </c>
      <c r="E21" s="40">
        <v>0</v>
      </c>
      <c r="F21" s="47">
        <v>0</v>
      </c>
      <c r="G21" s="47">
        <v>0</v>
      </c>
      <c r="H21" s="47">
        <v>0</v>
      </c>
      <c r="I21" s="47">
        <v>0</v>
      </c>
      <c r="J21" s="35">
        <v>0</v>
      </c>
      <c r="K21" s="35">
        <v>0</v>
      </c>
      <c r="L21" s="35">
        <v>0</v>
      </c>
      <c r="M21" s="35">
        <v>0</v>
      </c>
      <c r="N21" s="35">
        <v>0</v>
      </c>
      <c r="O21" s="27">
        <f t="shared" si="5"/>
        <v>0</v>
      </c>
      <c r="P21" s="27">
        <f t="shared" si="5"/>
        <v>0</v>
      </c>
      <c r="Q21" s="27">
        <f t="shared" si="5"/>
        <v>0</v>
      </c>
      <c r="R21" s="27">
        <f t="shared" si="5"/>
        <v>0</v>
      </c>
      <c r="S21" s="27">
        <f t="shared" si="5"/>
        <v>0</v>
      </c>
    </row>
    <row r="22" spans="2:19" ht="30" customHeight="1" x14ac:dyDescent="0.25">
      <c r="B22" s="10">
        <v>11</v>
      </c>
      <c r="C22" s="14" t="s">
        <v>34</v>
      </c>
      <c r="D22" s="41">
        <v>0</v>
      </c>
      <c r="E22" s="40">
        <v>0</v>
      </c>
      <c r="F22" s="47">
        <v>0</v>
      </c>
      <c r="G22" s="47"/>
      <c r="H22" s="47">
        <v>0</v>
      </c>
      <c r="I22" s="47">
        <v>0</v>
      </c>
      <c r="J22" s="35">
        <v>0</v>
      </c>
      <c r="K22" s="35">
        <v>0</v>
      </c>
      <c r="L22" s="35"/>
      <c r="M22" s="35">
        <v>0</v>
      </c>
      <c r="N22" s="35">
        <v>0</v>
      </c>
      <c r="O22" s="27">
        <f t="shared" si="5"/>
        <v>0</v>
      </c>
      <c r="P22" s="27">
        <f t="shared" si="5"/>
        <v>0</v>
      </c>
      <c r="Q22" s="34"/>
      <c r="R22" s="27">
        <f t="shared" si="5"/>
        <v>0</v>
      </c>
      <c r="S22" s="27">
        <f>I22+N22</f>
        <v>0</v>
      </c>
    </row>
    <row r="23" spans="2:19" ht="30" customHeight="1" x14ac:dyDescent="0.25">
      <c r="B23" s="10">
        <v>12</v>
      </c>
      <c r="C23" s="11" t="s">
        <v>37</v>
      </c>
      <c r="D23" s="41">
        <f>SUM(D24:D26)</f>
        <v>3763.55</v>
      </c>
      <c r="E23" s="41">
        <f t="shared" ref="E23" si="8">SUM(E24:E26)</f>
        <v>0</v>
      </c>
      <c r="F23" s="46">
        <v>0</v>
      </c>
      <c r="G23" s="46">
        <v>0</v>
      </c>
      <c r="H23" s="46">
        <v>0</v>
      </c>
      <c r="I23" s="46">
        <v>0</v>
      </c>
      <c r="J23" s="28">
        <v>0</v>
      </c>
      <c r="K23" s="28">
        <v>0</v>
      </c>
      <c r="L23" s="28">
        <v>0</v>
      </c>
      <c r="M23" s="28">
        <v>0</v>
      </c>
      <c r="N23" s="28">
        <v>0</v>
      </c>
      <c r="O23" s="27">
        <f t="shared" si="5"/>
        <v>0</v>
      </c>
      <c r="P23" s="27">
        <f t="shared" si="5"/>
        <v>0</v>
      </c>
      <c r="Q23" s="27">
        <f t="shared" si="5"/>
        <v>0</v>
      </c>
      <c r="R23" s="27">
        <f t="shared" si="5"/>
        <v>0</v>
      </c>
      <c r="S23" s="27">
        <f t="shared" si="5"/>
        <v>0</v>
      </c>
    </row>
    <row r="24" spans="2:19" ht="30" customHeight="1" x14ac:dyDescent="0.25">
      <c r="B24" s="10">
        <v>13</v>
      </c>
      <c r="C24" s="14" t="s">
        <v>32</v>
      </c>
      <c r="D24" s="41">
        <f>Estr_T7_3112_CRIF_v3!O19</f>
        <v>3763.55</v>
      </c>
      <c r="E24" s="41">
        <f>Estr_T7_3112_CRIF_v3!P19</f>
        <v>0</v>
      </c>
      <c r="F24" s="47">
        <v>0</v>
      </c>
      <c r="G24" s="47">
        <v>0</v>
      </c>
      <c r="H24" s="47">
        <v>0</v>
      </c>
      <c r="I24" s="47">
        <v>0</v>
      </c>
      <c r="J24" s="35">
        <v>0</v>
      </c>
      <c r="K24" s="35">
        <v>0</v>
      </c>
      <c r="L24" s="35">
        <v>0</v>
      </c>
      <c r="M24" s="35">
        <v>0</v>
      </c>
      <c r="N24" s="35">
        <v>0</v>
      </c>
      <c r="O24" s="27">
        <f t="shared" si="5"/>
        <v>0</v>
      </c>
      <c r="P24" s="27">
        <f t="shared" si="5"/>
        <v>0</v>
      </c>
      <c r="Q24" s="27">
        <f t="shared" si="5"/>
        <v>0</v>
      </c>
      <c r="R24" s="27">
        <f t="shared" si="5"/>
        <v>0</v>
      </c>
      <c r="S24" s="27">
        <f t="shared" si="5"/>
        <v>0</v>
      </c>
    </row>
    <row r="25" spans="2:19" ht="30" customHeight="1" x14ac:dyDescent="0.25">
      <c r="B25" s="10">
        <v>14</v>
      </c>
      <c r="C25" s="14" t="s">
        <v>33</v>
      </c>
      <c r="D25" s="41">
        <v>0</v>
      </c>
      <c r="E25" s="40">
        <v>0</v>
      </c>
      <c r="F25" s="47">
        <v>0</v>
      </c>
      <c r="G25" s="47">
        <v>0</v>
      </c>
      <c r="H25" s="47">
        <v>0</v>
      </c>
      <c r="I25" s="47">
        <v>0</v>
      </c>
      <c r="J25" s="35">
        <v>0</v>
      </c>
      <c r="K25" s="35">
        <v>0</v>
      </c>
      <c r="L25" s="35">
        <v>0</v>
      </c>
      <c r="M25" s="35">
        <v>0</v>
      </c>
      <c r="N25" s="35">
        <v>0</v>
      </c>
      <c r="O25" s="27">
        <f t="shared" si="5"/>
        <v>0</v>
      </c>
      <c r="P25" s="27">
        <f t="shared" si="5"/>
        <v>0</v>
      </c>
      <c r="Q25" s="27">
        <f t="shared" si="5"/>
        <v>0</v>
      </c>
      <c r="R25" s="27">
        <f t="shared" si="5"/>
        <v>0</v>
      </c>
      <c r="S25" s="27">
        <f t="shared" si="5"/>
        <v>0</v>
      </c>
    </row>
    <row r="26" spans="2:19" ht="30" customHeight="1" x14ac:dyDescent="0.25">
      <c r="B26" s="10">
        <v>15</v>
      </c>
      <c r="C26" s="14" t="s">
        <v>34</v>
      </c>
      <c r="D26" s="41">
        <v>0</v>
      </c>
      <c r="E26" s="40">
        <v>0</v>
      </c>
      <c r="F26" s="47">
        <v>0</v>
      </c>
      <c r="G26" s="47"/>
      <c r="H26" s="47">
        <v>0</v>
      </c>
      <c r="I26" s="47">
        <v>0</v>
      </c>
      <c r="J26" s="35">
        <v>0</v>
      </c>
      <c r="K26" s="35">
        <v>0</v>
      </c>
      <c r="L26" s="35"/>
      <c r="M26" s="35">
        <v>0</v>
      </c>
      <c r="N26" s="35">
        <v>0</v>
      </c>
      <c r="O26" s="27">
        <f t="shared" si="5"/>
        <v>0</v>
      </c>
      <c r="P26" s="27">
        <f t="shared" si="5"/>
        <v>0</v>
      </c>
      <c r="Q26" s="34"/>
      <c r="R26" s="27">
        <f t="shared" si="5"/>
        <v>0</v>
      </c>
      <c r="S26" s="27">
        <f>I26+N26</f>
        <v>0</v>
      </c>
    </row>
    <row r="27" spans="2:19" ht="30" customHeight="1" x14ac:dyDescent="0.25">
      <c r="B27" s="10">
        <v>16</v>
      </c>
      <c r="C27" s="11" t="s">
        <v>38</v>
      </c>
      <c r="D27" s="41">
        <f>SUM(D28:D30)</f>
        <v>4211232.16</v>
      </c>
      <c r="E27" s="41">
        <f>SUM(E28:E30)</f>
        <v>306404.91138000001</v>
      </c>
      <c r="F27" s="46">
        <v>0</v>
      </c>
      <c r="G27" s="46">
        <v>0</v>
      </c>
      <c r="H27" s="46">
        <v>0</v>
      </c>
      <c r="I27" s="46">
        <v>0</v>
      </c>
      <c r="J27" s="28">
        <v>0</v>
      </c>
      <c r="K27" s="28">
        <v>0</v>
      </c>
      <c r="L27" s="28">
        <v>0</v>
      </c>
      <c r="M27" s="28">
        <v>0</v>
      </c>
      <c r="N27" s="28">
        <v>0</v>
      </c>
      <c r="O27" s="27">
        <f t="shared" si="5"/>
        <v>306404.91138000001</v>
      </c>
      <c r="P27" s="27">
        <f t="shared" si="5"/>
        <v>0</v>
      </c>
      <c r="Q27" s="27">
        <f t="shared" si="5"/>
        <v>0</v>
      </c>
      <c r="R27" s="27">
        <f t="shared" si="5"/>
        <v>0</v>
      </c>
      <c r="S27" s="27">
        <f t="shared" si="5"/>
        <v>0</v>
      </c>
    </row>
    <row r="28" spans="2:19" ht="30" customHeight="1" x14ac:dyDescent="0.25">
      <c r="B28" s="10">
        <v>17</v>
      </c>
      <c r="C28" s="14" t="s">
        <v>32</v>
      </c>
      <c r="D28" s="41">
        <f>Estr_T7_3112_CRIF_v3!O17</f>
        <v>4211231.5</v>
      </c>
      <c r="E28" s="41">
        <f>Estr_T7_3112_CRIF_v3!P17</f>
        <v>306404.76419999998</v>
      </c>
      <c r="F28" s="47">
        <v>0</v>
      </c>
      <c r="G28" s="47">
        <v>0</v>
      </c>
      <c r="H28" s="47">
        <v>0</v>
      </c>
      <c r="I28" s="47">
        <v>0</v>
      </c>
      <c r="J28" s="35">
        <v>0</v>
      </c>
      <c r="K28" s="35">
        <v>0</v>
      </c>
      <c r="L28" s="35">
        <v>0</v>
      </c>
      <c r="M28" s="35">
        <v>0</v>
      </c>
      <c r="N28" s="35">
        <v>0</v>
      </c>
      <c r="O28" s="27">
        <f t="shared" si="5"/>
        <v>306404.76419999998</v>
      </c>
      <c r="P28" s="27">
        <f t="shared" si="5"/>
        <v>0</v>
      </c>
      <c r="Q28" s="27">
        <f t="shared" si="5"/>
        <v>0</v>
      </c>
      <c r="R28" s="27">
        <f t="shared" si="5"/>
        <v>0</v>
      </c>
      <c r="S28" s="27">
        <f t="shared" si="5"/>
        <v>0</v>
      </c>
    </row>
    <row r="29" spans="2:19" ht="30" customHeight="1" x14ac:dyDescent="0.25">
      <c r="B29" s="10">
        <v>18</v>
      </c>
      <c r="C29" s="14" t="s">
        <v>33</v>
      </c>
      <c r="D29" s="41">
        <f>Estr_T7_3112_CRIF_v3!O56</f>
        <v>0.66</v>
      </c>
      <c r="E29" s="41">
        <f>Estr_T7_3112_CRIF_v3!P56</f>
        <v>0.14718000000000001</v>
      </c>
      <c r="F29" s="47">
        <v>0</v>
      </c>
      <c r="G29" s="47">
        <v>0</v>
      </c>
      <c r="H29" s="47">
        <v>0</v>
      </c>
      <c r="I29" s="47">
        <v>0</v>
      </c>
      <c r="J29" s="35">
        <v>0</v>
      </c>
      <c r="K29" s="35">
        <v>0</v>
      </c>
      <c r="L29" s="35">
        <v>0</v>
      </c>
      <c r="M29" s="35">
        <v>0</v>
      </c>
      <c r="N29" s="35">
        <v>0</v>
      </c>
      <c r="O29" s="27">
        <f t="shared" si="5"/>
        <v>0.14718000000000001</v>
      </c>
      <c r="P29" s="27">
        <f t="shared" si="5"/>
        <v>0</v>
      </c>
      <c r="Q29" s="27">
        <f t="shared" si="5"/>
        <v>0</v>
      </c>
      <c r="R29" s="27">
        <f t="shared" si="5"/>
        <v>0</v>
      </c>
      <c r="S29" s="27">
        <f t="shared" si="5"/>
        <v>0</v>
      </c>
    </row>
    <row r="30" spans="2:19" ht="30" customHeight="1" x14ac:dyDescent="0.25">
      <c r="B30" s="10">
        <v>19</v>
      </c>
      <c r="C30" s="14" t="s">
        <v>34</v>
      </c>
      <c r="D30" s="41">
        <v>0</v>
      </c>
      <c r="E30" s="40">
        <v>0</v>
      </c>
      <c r="F30" s="47">
        <v>0</v>
      </c>
      <c r="G30" s="47"/>
      <c r="H30" s="47">
        <v>0</v>
      </c>
      <c r="I30" s="47">
        <v>0</v>
      </c>
      <c r="J30" s="35">
        <v>0</v>
      </c>
      <c r="K30" s="35">
        <v>0</v>
      </c>
      <c r="L30" s="35"/>
      <c r="M30" s="35">
        <v>0</v>
      </c>
      <c r="N30" s="35">
        <v>0</v>
      </c>
      <c r="O30" s="27">
        <f t="shared" si="5"/>
        <v>0</v>
      </c>
      <c r="P30" s="27">
        <f t="shared" si="5"/>
        <v>0</v>
      </c>
      <c r="Q30" s="34"/>
      <c r="R30" s="27">
        <f t="shared" si="5"/>
        <v>0</v>
      </c>
      <c r="S30" s="27">
        <f>I30+N30</f>
        <v>0</v>
      </c>
    </row>
    <row r="31" spans="2:19" ht="30" customHeight="1" x14ac:dyDescent="0.25">
      <c r="B31" s="10">
        <v>20</v>
      </c>
      <c r="C31" s="32" t="s">
        <v>39</v>
      </c>
      <c r="D31" s="89">
        <f>SUM(D32:D34)</f>
        <v>3739932146.3899903</v>
      </c>
      <c r="E31" s="41">
        <f t="shared" ref="E31:F31" si="9">SUM(E32:E34)</f>
        <v>1302129242.5381119</v>
      </c>
      <c r="F31" s="41">
        <f t="shared" si="9"/>
        <v>521648290.76538301</v>
      </c>
      <c r="G31" s="41">
        <f>SUM(G32:G33)</f>
        <v>0</v>
      </c>
      <c r="H31" s="35">
        <f>SUM(H32:H34)</f>
        <v>100300019.39479001</v>
      </c>
      <c r="I31" s="35">
        <f>SUM(I32:I34)</f>
        <v>202902841.527468</v>
      </c>
      <c r="J31" s="35">
        <f>SUM(J32:J34)</f>
        <v>5189264.5384860002</v>
      </c>
      <c r="K31" s="35">
        <f>SUM(K32:K34)</f>
        <v>1333931.2506619999</v>
      </c>
      <c r="L31" s="35">
        <f>SUM(L32:L33)</f>
        <v>0</v>
      </c>
      <c r="M31" s="35">
        <f>SUM(M32:M34)</f>
        <v>1333931.2506619999</v>
      </c>
      <c r="N31" s="35">
        <f>SUM(N32:N34)</f>
        <v>0</v>
      </c>
      <c r="O31" s="27">
        <f t="shared" si="5"/>
        <v>1307318507.0765979</v>
      </c>
      <c r="P31" s="27">
        <f t="shared" si="5"/>
        <v>522982222.01604503</v>
      </c>
      <c r="Q31" s="27">
        <f t="shared" si="5"/>
        <v>0</v>
      </c>
      <c r="R31" s="27">
        <f t="shared" si="5"/>
        <v>101633950.64545201</v>
      </c>
      <c r="S31" s="27">
        <f t="shared" si="5"/>
        <v>202902841.527468</v>
      </c>
    </row>
    <row r="32" spans="2:19" ht="30" customHeight="1" x14ac:dyDescent="0.25">
      <c r="B32" s="10">
        <v>21</v>
      </c>
      <c r="C32" s="11" t="s">
        <v>32</v>
      </c>
      <c r="D32" s="41">
        <f>Estr_T7_3112_CRIF_v3!O4+Estr_T7_3112_CRIF_v3!O25</f>
        <v>3332994868.4199901</v>
      </c>
      <c r="E32" s="41">
        <f>Estr_T7_3112_CRIF_v3!P4+Estr_T7_3112_CRIF_v3!P25</f>
        <v>1154333080.55493</v>
      </c>
      <c r="F32" s="41">
        <f>Estr_T7_3112_CRIF_v3!Q4+Estr_T7_3112_CRIF_v3!Q25</f>
        <v>418163494.55431497</v>
      </c>
      <c r="G32" s="41">
        <v>0</v>
      </c>
      <c r="H32" s="35">
        <f>Estr_T7_3112_CRIF_v3!R4+Estr_T7_3112_CRIF_v3!R25</f>
        <v>95583745.587290004</v>
      </c>
      <c r="I32" s="35">
        <f>Estr_T7_3112_CRIF_v3!S4+Estr_T7_3112_CRIF_v3!S25</f>
        <v>162740805.13685</v>
      </c>
      <c r="J32" s="35">
        <f>Estr_T7_3112_CRIF_v3!T4+Estr_T7_3112_CRIF_v3!T25</f>
        <v>5079192.8089279998</v>
      </c>
      <c r="K32" s="35">
        <f>Estr_T7_3112_CRIF_v3!U4+Estr_T7_3112_CRIF_v3!U25</f>
        <v>1333931.2506619999</v>
      </c>
      <c r="L32" s="28">
        <v>0</v>
      </c>
      <c r="M32" s="35">
        <f>Estr_T7_3112_CRIF_v3!V4+Estr_T7_3112_CRIF_v3!V25</f>
        <v>1333931.2506619999</v>
      </c>
      <c r="N32" s="35">
        <f>Estr_T7_3112_CRIF_v3!W4+Estr_T7_3112_CRIF_v3!W25</f>
        <v>0</v>
      </c>
      <c r="O32" s="27">
        <f>SUM(E32+J32)</f>
        <v>1159412273.363858</v>
      </c>
      <c r="P32" s="27">
        <f t="shared" ref="P32:S34" si="10">SUM(F32+K32)</f>
        <v>419497425.804977</v>
      </c>
      <c r="Q32" s="27">
        <f t="shared" si="10"/>
        <v>0</v>
      </c>
      <c r="R32" s="27">
        <f t="shared" si="10"/>
        <v>96917676.837952003</v>
      </c>
      <c r="S32" s="27">
        <f t="shared" si="10"/>
        <v>162740805.13685</v>
      </c>
    </row>
    <row r="33" spans="2:19" ht="30" customHeight="1" x14ac:dyDescent="0.25">
      <c r="B33" s="10">
        <v>22</v>
      </c>
      <c r="C33" s="12" t="s">
        <v>33</v>
      </c>
      <c r="D33" s="41">
        <f>Estr_T7_3112_CRIF_v3!O48</f>
        <v>405712118.27999997</v>
      </c>
      <c r="E33" s="41">
        <f>Estr_T7_3112_CRIF_v3!P48</f>
        <v>146571002.29318199</v>
      </c>
      <c r="F33" s="41">
        <f>Estr_T7_3112_CRIF_v3!Q48</f>
        <v>103484796.211068</v>
      </c>
      <c r="G33" s="41">
        <v>0</v>
      </c>
      <c r="H33" s="35">
        <f>Estr_T7_3112_CRIF_v3!R48</f>
        <v>4716273.8075000001</v>
      </c>
      <c r="I33" s="35">
        <f>Estr_T7_3112_CRIF_v3!S48</f>
        <v>40162036.390617996</v>
      </c>
      <c r="J33" s="35">
        <f>Estr_T7_3112_CRIF_v3!T48</f>
        <v>21860.231877999999</v>
      </c>
      <c r="K33" s="35">
        <f>Estr_T7_3112_CRIF_v3!U48</f>
        <v>0</v>
      </c>
      <c r="L33" s="28">
        <v>0</v>
      </c>
      <c r="M33" s="35">
        <f>Estr_T7_3112_CRIF_v3!V48</f>
        <v>0</v>
      </c>
      <c r="N33" s="35">
        <f>Estr_T7_3112_CRIF_v3!W48</f>
        <v>0</v>
      </c>
      <c r="O33" s="27">
        <f>SUM(E33+J33)</f>
        <v>146592862.52506</v>
      </c>
      <c r="P33" s="27">
        <f>SUM(F33+K33)</f>
        <v>103484796.211068</v>
      </c>
      <c r="Q33" s="27">
        <f t="shared" si="10"/>
        <v>0</v>
      </c>
      <c r="R33" s="27">
        <f t="shared" si="10"/>
        <v>4716273.8075000001</v>
      </c>
      <c r="S33" s="27">
        <f t="shared" si="10"/>
        <v>40162036.390617996</v>
      </c>
    </row>
    <row r="34" spans="2:19" ht="30" customHeight="1" x14ac:dyDescent="0.25">
      <c r="B34" s="10">
        <v>23</v>
      </c>
      <c r="C34" s="11" t="s">
        <v>34</v>
      </c>
      <c r="D34" s="41">
        <f>Estr_T7_3112_CRIF_v3!O36</f>
        <v>1225159.69</v>
      </c>
      <c r="E34" s="41">
        <f>Estr_T7_3112_CRIF_v3!P36</f>
        <v>1225159.69</v>
      </c>
      <c r="F34" s="41">
        <f>Estr_T7_3112_CRIF_v3!Q36</f>
        <v>0</v>
      </c>
      <c r="G34" s="36"/>
      <c r="H34" s="35">
        <f>Estr_T7_3112_CRIF_v3!R36</f>
        <v>0</v>
      </c>
      <c r="I34" s="35">
        <f>Estr_T7_3112_CRIF_v3!S36</f>
        <v>0</v>
      </c>
      <c r="J34" s="35">
        <f>Estr_T7_3112_CRIF_v3!T36</f>
        <v>88211.49768</v>
      </c>
      <c r="K34" s="35">
        <f>Estr_T7_3112_CRIF_v3!U36</f>
        <v>0</v>
      </c>
      <c r="L34" s="36"/>
      <c r="M34" s="35">
        <f>Estr_T7_3112_CRIF_v3!V36</f>
        <v>0</v>
      </c>
      <c r="N34" s="35">
        <f>Estr_T7_3112_CRIF_v3!W36</f>
        <v>0</v>
      </c>
      <c r="O34" s="27">
        <f>SUM(E34+J34)</f>
        <v>1313371.18768</v>
      </c>
      <c r="P34" s="27">
        <f>SUM(F34+K34)</f>
        <v>0</v>
      </c>
      <c r="Q34" s="34"/>
      <c r="R34" s="27">
        <f t="shared" si="10"/>
        <v>0</v>
      </c>
      <c r="S34" s="27">
        <f t="shared" si="10"/>
        <v>0</v>
      </c>
    </row>
    <row r="35" spans="2:19" ht="30" customHeight="1" x14ac:dyDescent="0.25">
      <c r="B35" s="10">
        <v>24</v>
      </c>
      <c r="C35" s="32" t="s">
        <v>40</v>
      </c>
      <c r="D35" s="41" t="e">
        <f>SUM(D36:D38)</f>
        <v>#REF!</v>
      </c>
      <c r="E35" s="41" t="e">
        <f>SUM(E36:E38)</f>
        <v>#REF!</v>
      </c>
      <c r="F35" s="41">
        <f>SUM(F36:F38)</f>
        <v>2216035114.1964002</v>
      </c>
      <c r="G35" s="41">
        <f t="shared" ref="G35:I35" si="11">SUM(G36:G38)</f>
        <v>0</v>
      </c>
      <c r="H35" s="34">
        <f t="shared" si="11"/>
        <v>0</v>
      </c>
      <c r="I35" s="34">
        <f t="shared" si="11"/>
        <v>0</v>
      </c>
      <c r="J35" s="36"/>
      <c r="K35" s="36"/>
      <c r="L35" s="36"/>
      <c r="M35" s="36"/>
      <c r="N35" s="36"/>
      <c r="O35" s="27" t="e">
        <f>E35</f>
        <v>#REF!</v>
      </c>
      <c r="P35" s="27">
        <f>F35</f>
        <v>2216035114.1964002</v>
      </c>
      <c r="Q35" s="27">
        <f>G35</f>
        <v>0</v>
      </c>
      <c r="R35" s="27">
        <f>H35</f>
        <v>0</v>
      </c>
      <c r="S35" s="27">
        <f>I35</f>
        <v>0</v>
      </c>
    </row>
    <row r="36" spans="2:19" ht="30" customHeight="1" x14ac:dyDescent="0.25">
      <c r="B36" s="15">
        <v>25</v>
      </c>
      <c r="C36" s="12" t="s">
        <v>41</v>
      </c>
      <c r="D36" s="41">
        <f>Estr_T7_3112_CRIF_v3!O7+Estr_T7_3112_CRIF_v3!O10+Estr_T7_3112_CRIF_v3!O29+Estr_T7_3112_CRIF_v3!O31</f>
        <v>27766477223.950001</v>
      </c>
      <c r="E36" s="41">
        <f>Estr_T7_3112_CRIF_v3!P7+Estr_T7_3112_CRIF_v3!P10+Estr_T7_3112_CRIF_v3!P29+Estr_T7_3112_CRIF_v3!P31</f>
        <v>27766477223.950001</v>
      </c>
      <c r="F36" s="41">
        <f>Estr_T7_3112_CRIF_v3!Q7+Estr_T7_3112_CRIF_v3!Q10+Estr_T7_3112_CRIF_v3!Q29+Estr_T7_3112_CRIF_v3!Q31</f>
        <v>2216035114.1964002</v>
      </c>
      <c r="G36" s="40">
        <v>0</v>
      </c>
      <c r="H36" s="36">
        <v>0</v>
      </c>
      <c r="I36" s="36">
        <v>0</v>
      </c>
      <c r="J36" s="36"/>
      <c r="K36" s="36"/>
      <c r="L36" s="36"/>
      <c r="M36" s="36"/>
      <c r="N36" s="36"/>
      <c r="O36" s="27">
        <f>E36</f>
        <v>27766477223.950001</v>
      </c>
      <c r="P36" s="27">
        <f>F36</f>
        <v>2216035114.1964002</v>
      </c>
      <c r="Q36" s="27">
        <f>G36</f>
        <v>0</v>
      </c>
      <c r="R36" s="27">
        <f>H36</f>
        <v>0</v>
      </c>
      <c r="S36" s="27">
        <f t="shared" ref="S36:S38" si="12">I36</f>
        <v>0</v>
      </c>
    </row>
    <row r="37" spans="2:19" ht="30" customHeight="1" x14ac:dyDescent="0.25">
      <c r="B37" s="10">
        <v>26</v>
      </c>
      <c r="C37" s="11" t="s">
        <v>42</v>
      </c>
      <c r="D37" s="41" t="e">
        <f>Estr_T7_3112_CRIF_v3!O8+Estr_T7_3112_CRIF_v3!O30+#REF!</f>
        <v>#REF!</v>
      </c>
      <c r="E37" s="41" t="e">
        <f>D37</f>
        <v>#REF!</v>
      </c>
      <c r="F37" s="36"/>
      <c r="G37" s="36">
        <v>0</v>
      </c>
      <c r="H37" s="36">
        <v>0</v>
      </c>
      <c r="I37" s="36">
        <v>0</v>
      </c>
      <c r="J37" s="36"/>
      <c r="K37" s="36"/>
      <c r="L37" s="36"/>
      <c r="M37" s="36"/>
      <c r="N37" s="36"/>
      <c r="O37" s="27" t="e">
        <f>E37</f>
        <v>#REF!</v>
      </c>
      <c r="P37" s="27">
        <f>F37</f>
        <v>0</v>
      </c>
      <c r="Q37" s="27">
        <f t="shared" ref="Q37:R38" si="13">G37</f>
        <v>0</v>
      </c>
      <c r="R37" s="27">
        <f t="shared" si="13"/>
        <v>0</v>
      </c>
      <c r="S37" s="27">
        <f t="shared" si="12"/>
        <v>0</v>
      </c>
    </row>
    <row r="38" spans="2:19" ht="30" customHeight="1" x14ac:dyDescent="0.25">
      <c r="B38" s="10">
        <v>27</v>
      </c>
      <c r="C38" s="12" t="s">
        <v>43</v>
      </c>
      <c r="D38" s="41">
        <f>Estr_T7_3112_CRIF_v3!O6+Estr_T7_3112_CRIF_v3!O27</f>
        <v>264027583.03999999</v>
      </c>
      <c r="E38" s="41">
        <f>Estr_T7_3112_CRIF_v3!P6+Estr_T7_3112_CRIF_v3!P27</f>
        <v>264027583.03999999</v>
      </c>
      <c r="F38" s="40">
        <v>0</v>
      </c>
      <c r="G38" s="35">
        <v>0</v>
      </c>
      <c r="H38" s="36">
        <v>0</v>
      </c>
      <c r="I38" s="36">
        <v>0</v>
      </c>
      <c r="J38" s="36"/>
      <c r="K38" s="36"/>
      <c r="L38" s="36"/>
      <c r="M38" s="36"/>
      <c r="N38" s="36"/>
      <c r="O38" s="27">
        <f>E38</f>
        <v>264027583.03999999</v>
      </c>
      <c r="P38" s="27">
        <f t="shared" ref="P38" si="14">F38</f>
        <v>0</v>
      </c>
      <c r="Q38" s="27">
        <f t="shared" si="13"/>
        <v>0</v>
      </c>
      <c r="R38" s="27">
        <f t="shared" si="13"/>
        <v>0</v>
      </c>
      <c r="S38" s="27">
        <f t="shared" si="12"/>
        <v>0</v>
      </c>
    </row>
    <row r="39" spans="2:19" ht="30" customHeight="1" x14ac:dyDescent="0.25">
      <c r="B39" s="10">
        <v>28</v>
      </c>
      <c r="C39" s="33" t="s">
        <v>44</v>
      </c>
      <c r="D39" s="41">
        <f>SUM(D40:D41)</f>
        <v>184261762.83000001</v>
      </c>
      <c r="E39" s="41">
        <f>SUM(E40:E41)</f>
        <v>0</v>
      </c>
      <c r="F39" s="41">
        <f t="shared" ref="F39:M39" si="15">SUM(F40:F41)</f>
        <v>0</v>
      </c>
      <c r="G39" s="28">
        <f t="shared" si="15"/>
        <v>0</v>
      </c>
      <c r="H39" s="34">
        <f t="shared" si="15"/>
        <v>0</v>
      </c>
      <c r="I39" s="34">
        <f t="shared" si="15"/>
        <v>0</v>
      </c>
      <c r="J39" s="28">
        <f t="shared" si="15"/>
        <v>0</v>
      </c>
      <c r="K39" s="28">
        <f t="shared" si="15"/>
        <v>0</v>
      </c>
      <c r="L39" s="28">
        <f t="shared" si="15"/>
        <v>0</v>
      </c>
      <c r="M39" s="28">
        <f t="shared" si="15"/>
        <v>0</v>
      </c>
      <c r="N39" s="28">
        <f>SUM(N40:N41)</f>
        <v>0</v>
      </c>
      <c r="O39" s="28">
        <f t="shared" ref="O39" si="16">SUM(O40:O41)</f>
        <v>0</v>
      </c>
      <c r="P39" s="28">
        <f>SUM(P40:P41)</f>
        <v>0</v>
      </c>
      <c r="Q39" s="28">
        <f>SUM(Q40:Q41)</f>
        <v>0</v>
      </c>
      <c r="R39" s="28">
        <f t="shared" ref="R39:S39" si="17">SUM(R40:R41)</f>
        <v>0</v>
      </c>
      <c r="S39" s="28">
        <f t="shared" si="17"/>
        <v>0</v>
      </c>
    </row>
    <row r="40" spans="2:19" ht="30" customHeight="1" x14ac:dyDescent="0.25">
      <c r="B40" s="15">
        <v>29</v>
      </c>
      <c r="C40" s="12" t="s">
        <v>45</v>
      </c>
      <c r="D40" s="41">
        <v>0</v>
      </c>
      <c r="E40" s="41">
        <v>0</v>
      </c>
      <c r="F40" s="40">
        <v>0</v>
      </c>
      <c r="G40" s="35">
        <v>0</v>
      </c>
      <c r="H40" s="36">
        <v>0</v>
      </c>
      <c r="I40" s="36">
        <v>0</v>
      </c>
      <c r="J40" s="35">
        <v>0</v>
      </c>
      <c r="K40" s="35">
        <v>0</v>
      </c>
      <c r="L40" s="35">
        <v>0</v>
      </c>
      <c r="M40" s="35">
        <v>0</v>
      </c>
      <c r="N40" s="35">
        <v>0</v>
      </c>
      <c r="O40" s="27">
        <f t="shared" ref="O40:R43" si="18">E40+J40</f>
        <v>0</v>
      </c>
      <c r="P40" s="27">
        <f t="shared" si="18"/>
        <v>0</v>
      </c>
      <c r="Q40" s="27">
        <f t="shared" si="18"/>
        <v>0</v>
      </c>
      <c r="R40" s="27">
        <f t="shared" si="18"/>
        <v>0</v>
      </c>
      <c r="S40" s="27">
        <f>I40+N40</f>
        <v>0</v>
      </c>
    </row>
    <row r="41" spans="2:19" ht="30" customHeight="1" x14ac:dyDescent="0.25">
      <c r="B41" s="15">
        <v>30</v>
      </c>
      <c r="C41" s="12" t="s">
        <v>46</v>
      </c>
      <c r="D41" s="41">
        <f>Estr_T7_3112_CRIF_v3!O13+Estr_T7_3112_CRIF_v3!O53</f>
        <v>184261762.83000001</v>
      </c>
      <c r="E41" s="41">
        <f>Estr_T7_3112_CRIF_v3!P13+Estr_T7_3112_CRIF_v3!P53</f>
        <v>0</v>
      </c>
      <c r="F41" s="41">
        <v>0</v>
      </c>
      <c r="G41" s="28">
        <v>0</v>
      </c>
      <c r="H41" s="34">
        <v>0</v>
      </c>
      <c r="I41" s="34">
        <v>0</v>
      </c>
      <c r="J41" s="28">
        <v>0</v>
      </c>
      <c r="K41" s="28">
        <v>0</v>
      </c>
      <c r="L41" s="28">
        <v>0</v>
      </c>
      <c r="M41" s="28">
        <v>0</v>
      </c>
      <c r="N41" s="28">
        <v>0</v>
      </c>
      <c r="O41" s="27">
        <f>E41+J41</f>
        <v>0</v>
      </c>
      <c r="P41" s="27">
        <f t="shared" si="18"/>
        <v>0</v>
      </c>
      <c r="Q41" s="27">
        <f t="shared" si="18"/>
        <v>0</v>
      </c>
      <c r="R41" s="27">
        <f t="shared" si="18"/>
        <v>0</v>
      </c>
      <c r="S41" s="27">
        <f>I41+N41</f>
        <v>0</v>
      </c>
    </row>
    <row r="42" spans="2:19" ht="44.1" customHeight="1" x14ac:dyDescent="0.25">
      <c r="B42" s="10">
        <v>31</v>
      </c>
      <c r="C42" s="33" t="s">
        <v>47</v>
      </c>
      <c r="D42" s="41" t="e">
        <f>#REF!+#REF!</f>
        <v>#REF!</v>
      </c>
      <c r="E42" s="41" t="e">
        <f>D42</f>
        <v>#REF!</v>
      </c>
      <c r="F42" s="40">
        <v>0</v>
      </c>
      <c r="G42" s="35">
        <v>0</v>
      </c>
      <c r="H42" s="36">
        <v>0</v>
      </c>
      <c r="I42" s="36">
        <v>0</v>
      </c>
      <c r="J42" s="35">
        <v>0</v>
      </c>
      <c r="K42" s="35">
        <v>0</v>
      </c>
      <c r="L42" s="35">
        <v>0</v>
      </c>
      <c r="M42" s="35">
        <v>0</v>
      </c>
      <c r="N42" s="35">
        <v>0</v>
      </c>
      <c r="O42" s="27" t="e">
        <f t="shared" ref="O42:O43" si="19">E42+J42</f>
        <v>#REF!</v>
      </c>
      <c r="P42" s="27">
        <f t="shared" si="18"/>
        <v>0</v>
      </c>
      <c r="Q42" s="27">
        <f t="shared" si="18"/>
        <v>0</v>
      </c>
      <c r="R42" s="27">
        <f t="shared" si="18"/>
        <v>0</v>
      </c>
      <c r="S42" s="27">
        <f>I42+N42</f>
        <v>0</v>
      </c>
    </row>
    <row r="43" spans="2:19" ht="30" customHeight="1" x14ac:dyDescent="0.25">
      <c r="B43" s="10">
        <v>32</v>
      </c>
      <c r="C43" s="21" t="s">
        <v>48</v>
      </c>
      <c r="D43" s="29" t="e">
        <f>D42+D39+D35+D31+D13</f>
        <v>#REF!</v>
      </c>
      <c r="E43" s="29" t="e">
        <f t="shared" ref="E43:N43" si="20">E42+E39+E35+E31+E13</f>
        <v>#REF!</v>
      </c>
      <c r="F43" s="29">
        <f t="shared" si="20"/>
        <v>2737683404.9617834</v>
      </c>
      <c r="G43" s="37">
        <f t="shared" si="20"/>
        <v>0</v>
      </c>
      <c r="H43" s="37">
        <f t="shared" si="20"/>
        <v>100300019.39479001</v>
      </c>
      <c r="I43" s="37">
        <f t="shared" si="20"/>
        <v>202902841.527468</v>
      </c>
      <c r="J43" s="37">
        <f t="shared" si="20"/>
        <v>5189264.5384860002</v>
      </c>
      <c r="K43" s="37">
        <f t="shared" si="20"/>
        <v>1333931.2506619999</v>
      </c>
      <c r="L43" s="37">
        <f t="shared" si="20"/>
        <v>0</v>
      </c>
      <c r="M43" s="37">
        <f t="shared" si="20"/>
        <v>1333931.2506619999</v>
      </c>
      <c r="N43" s="37">
        <f t="shared" si="20"/>
        <v>0</v>
      </c>
      <c r="O43" s="27" t="e">
        <f t="shared" si="19"/>
        <v>#REF!</v>
      </c>
      <c r="P43" s="27">
        <f t="shared" si="18"/>
        <v>2739017336.2124453</v>
      </c>
      <c r="Q43" s="29">
        <v>0</v>
      </c>
      <c r="R43" s="27">
        <f t="shared" si="18"/>
        <v>101633950.64545201</v>
      </c>
      <c r="S43" s="27">
        <f>I43+N43</f>
        <v>202902841.527468</v>
      </c>
    </row>
    <row r="44" spans="2:19" ht="30" customHeight="1" x14ac:dyDescent="0.25">
      <c r="B44" s="6"/>
      <c r="C44" s="7" t="s">
        <v>49</v>
      </c>
      <c r="D44" s="30"/>
      <c r="E44" s="16"/>
      <c r="F44" s="16"/>
      <c r="G44" s="16"/>
      <c r="H44" s="16"/>
      <c r="I44" s="16"/>
      <c r="J44" s="16"/>
      <c r="K44" s="16"/>
      <c r="L44" s="16"/>
      <c r="M44" s="16"/>
      <c r="N44" s="16"/>
      <c r="O44" s="16"/>
      <c r="P44" s="16"/>
      <c r="Q44" s="16"/>
      <c r="R44" s="16"/>
      <c r="S44" s="17"/>
    </row>
    <row r="45" spans="2:19" ht="30" customHeight="1" x14ac:dyDescent="0.25">
      <c r="B45" s="10">
        <v>33</v>
      </c>
      <c r="C45" s="18" t="s">
        <v>50</v>
      </c>
      <c r="D45" s="48">
        <f>SUM(D46:D48)</f>
        <v>54474778568.089897</v>
      </c>
      <c r="E45" s="13"/>
      <c r="F45" s="13"/>
      <c r="G45" s="13"/>
      <c r="H45" s="13"/>
      <c r="I45" s="13"/>
      <c r="J45" s="13"/>
      <c r="K45" s="13"/>
      <c r="L45" s="13"/>
      <c r="M45" s="13"/>
      <c r="N45" s="13"/>
      <c r="O45" s="13"/>
      <c r="P45" s="13"/>
      <c r="Q45" s="13"/>
      <c r="R45" s="13"/>
      <c r="S45" s="13"/>
    </row>
    <row r="46" spans="2:19" ht="30" customHeight="1" x14ac:dyDescent="0.25">
      <c r="B46" s="10">
        <v>34</v>
      </c>
      <c r="C46" s="19" t="s">
        <v>32</v>
      </c>
      <c r="D46" s="48">
        <f>Estr_T7_3112_CRIF_v3!O2+Estr_T7_3112_CRIF_v3!O3+Estr_T7_3112_CRIF_v3!O5</f>
        <v>53933923094.959892</v>
      </c>
      <c r="E46" s="13"/>
      <c r="F46" s="13"/>
      <c r="G46" s="13"/>
      <c r="H46" s="13"/>
      <c r="I46" s="13"/>
      <c r="J46" s="13"/>
      <c r="K46" s="13"/>
      <c r="L46" s="13"/>
      <c r="M46" s="13"/>
      <c r="N46" s="13"/>
      <c r="O46" s="13"/>
      <c r="P46" s="13"/>
      <c r="Q46" s="13"/>
      <c r="R46" s="13"/>
      <c r="S46" s="13"/>
    </row>
    <row r="47" spans="2:19" ht="30" customHeight="1" x14ac:dyDescent="0.25">
      <c r="B47" s="10">
        <v>35</v>
      </c>
      <c r="C47" s="19" t="s">
        <v>51</v>
      </c>
      <c r="D47" s="48">
        <f>Estr_T7_3112_CRIF_v3!O49+Estr_T7_3112_CRIF_v3!O50</f>
        <v>356621028.79999995</v>
      </c>
      <c r="E47" s="13"/>
      <c r="F47" s="13"/>
      <c r="G47" s="13"/>
      <c r="H47" s="13"/>
      <c r="I47" s="13"/>
      <c r="J47" s="13"/>
      <c r="K47" s="13"/>
      <c r="L47" s="13"/>
      <c r="M47" s="13"/>
      <c r="N47" s="13"/>
      <c r="O47" s="13"/>
      <c r="P47" s="13"/>
      <c r="Q47" s="13"/>
      <c r="R47" s="13"/>
      <c r="S47" s="13"/>
    </row>
    <row r="48" spans="2:19" ht="30" customHeight="1" x14ac:dyDescent="0.25">
      <c r="B48" s="10">
        <v>36</v>
      </c>
      <c r="C48" s="19" t="s">
        <v>34</v>
      </c>
      <c r="D48" s="48">
        <f>Estr_T7_3112_CRIF_v3!O35</f>
        <v>184234444.33000001</v>
      </c>
      <c r="E48" s="13"/>
      <c r="F48" s="13"/>
      <c r="G48" s="13"/>
      <c r="H48" s="13"/>
      <c r="I48" s="13"/>
      <c r="J48" s="13"/>
      <c r="K48" s="13"/>
      <c r="L48" s="13"/>
      <c r="M48" s="13"/>
      <c r="N48" s="13"/>
      <c r="O48" s="13"/>
      <c r="P48" s="13"/>
      <c r="Q48" s="13"/>
      <c r="R48" s="13"/>
      <c r="S48" s="13"/>
    </row>
    <row r="49" spans="2:19" ht="30" customHeight="1" x14ac:dyDescent="0.25">
      <c r="B49" s="10">
        <v>37</v>
      </c>
      <c r="C49" s="18" t="s">
        <v>52</v>
      </c>
      <c r="D49" s="48">
        <f>SUM(D50:D52)</f>
        <v>736301327.51999998</v>
      </c>
      <c r="E49" s="13"/>
      <c r="F49" s="13"/>
      <c r="G49" s="13"/>
      <c r="H49" s="13"/>
      <c r="I49" s="13"/>
      <c r="J49" s="13"/>
      <c r="K49" s="13"/>
      <c r="L49" s="13"/>
      <c r="M49" s="13"/>
      <c r="N49" s="13"/>
      <c r="O49" s="13"/>
      <c r="P49" s="13"/>
      <c r="Q49" s="13"/>
      <c r="R49" s="13"/>
      <c r="S49" s="13"/>
    </row>
    <row r="50" spans="2:19" ht="30" customHeight="1" x14ac:dyDescent="0.25">
      <c r="B50" s="10">
        <v>38</v>
      </c>
      <c r="C50" s="19" t="s">
        <v>32</v>
      </c>
      <c r="D50" s="57">
        <f>Estr_T7_3112_CRIF_v3!O26</f>
        <v>478157513.88999999</v>
      </c>
      <c r="E50" s="13"/>
      <c r="F50" s="13"/>
      <c r="G50" s="13"/>
      <c r="H50" s="13"/>
      <c r="I50" s="13"/>
      <c r="J50" s="13"/>
      <c r="K50" s="13"/>
      <c r="L50" s="13"/>
      <c r="M50" s="13"/>
      <c r="N50" s="13"/>
      <c r="O50" s="13"/>
      <c r="P50" s="13"/>
      <c r="Q50" s="13"/>
      <c r="R50" s="13"/>
      <c r="S50" s="13"/>
    </row>
    <row r="51" spans="2:19" ht="30" customHeight="1" x14ac:dyDescent="0.25">
      <c r="B51" s="10">
        <v>39</v>
      </c>
      <c r="C51" s="19" t="s">
        <v>51</v>
      </c>
      <c r="D51" s="57">
        <f>Estr_T7_3112_CRIF_v3!O60</f>
        <v>258143812.94</v>
      </c>
      <c r="E51" s="13"/>
      <c r="F51" s="13"/>
      <c r="G51" s="13"/>
      <c r="H51" s="13"/>
      <c r="I51" s="13"/>
      <c r="J51" s="13"/>
      <c r="K51" s="13"/>
      <c r="L51" s="13"/>
      <c r="M51" s="13"/>
      <c r="N51" s="13"/>
      <c r="O51" s="13"/>
      <c r="P51" s="13"/>
      <c r="Q51" s="13"/>
      <c r="R51" s="13"/>
      <c r="S51" s="13"/>
    </row>
    <row r="52" spans="2:19" ht="30" customHeight="1" x14ac:dyDescent="0.25">
      <c r="B52" s="10">
        <v>40</v>
      </c>
      <c r="C52" s="19" t="s">
        <v>34</v>
      </c>
      <c r="D52" s="57">
        <f>Estr_T7_3112_CRIF_v3!O45</f>
        <v>0.69</v>
      </c>
      <c r="E52" s="13"/>
      <c r="F52" s="13"/>
      <c r="G52" s="13"/>
      <c r="H52" s="13"/>
      <c r="I52" s="13"/>
      <c r="J52" s="13"/>
      <c r="K52" s="13"/>
      <c r="L52" s="13"/>
      <c r="M52" s="13"/>
      <c r="N52" s="13"/>
      <c r="O52" s="13"/>
      <c r="P52" s="13"/>
      <c r="Q52" s="13"/>
      <c r="R52" s="13"/>
      <c r="S52" s="13"/>
    </row>
    <row r="53" spans="2:19" ht="30" customHeight="1" x14ac:dyDescent="0.25">
      <c r="B53" s="60">
        <v>41</v>
      </c>
      <c r="C53" s="20" t="s">
        <v>53</v>
      </c>
      <c r="D53" s="41" t="e">
        <f>#REF!</f>
        <v>#REF!</v>
      </c>
      <c r="E53" s="13"/>
      <c r="F53" s="13"/>
      <c r="G53" s="13"/>
      <c r="H53" s="13"/>
      <c r="I53" s="13"/>
      <c r="J53" s="13"/>
      <c r="K53" s="13"/>
      <c r="L53" s="13"/>
      <c r="M53" s="13"/>
      <c r="N53" s="13"/>
      <c r="O53" s="13"/>
      <c r="P53" s="13"/>
      <c r="Q53" s="13"/>
      <c r="R53" s="13"/>
      <c r="S53" s="13"/>
    </row>
    <row r="54" spans="2:19" ht="30" customHeight="1" x14ac:dyDescent="0.25">
      <c r="B54" s="60">
        <v>42</v>
      </c>
      <c r="C54" s="20" t="s">
        <v>54</v>
      </c>
      <c r="D54" s="41" t="e">
        <f>#REF!</f>
        <v>#REF!</v>
      </c>
      <c r="E54" s="13"/>
      <c r="F54" s="13"/>
      <c r="G54" s="13"/>
      <c r="H54" s="13"/>
      <c r="I54" s="13"/>
      <c r="J54" s="13"/>
      <c r="K54" s="13"/>
      <c r="L54" s="13"/>
      <c r="M54" s="13"/>
      <c r="N54" s="13"/>
      <c r="O54" s="13"/>
      <c r="P54" s="13"/>
      <c r="Q54" s="13"/>
      <c r="R54" s="13"/>
      <c r="S54" s="13"/>
    </row>
    <row r="55" spans="2:19" ht="30" customHeight="1" x14ac:dyDescent="0.25">
      <c r="B55" s="60">
        <v>43</v>
      </c>
      <c r="C55" s="20" t="s">
        <v>55</v>
      </c>
      <c r="D55" s="41" t="e">
        <f>#REF!</f>
        <v>#REF!</v>
      </c>
      <c r="E55" s="13"/>
      <c r="F55" s="13"/>
      <c r="G55" s="13"/>
      <c r="H55" s="13"/>
      <c r="I55" s="13"/>
      <c r="J55" s="13"/>
      <c r="K55" s="13"/>
      <c r="L55" s="13"/>
      <c r="M55" s="13"/>
      <c r="N55" s="13"/>
      <c r="O55" s="13"/>
      <c r="P55" s="13"/>
      <c r="Q55" s="13"/>
      <c r="R55" s="13"/>
      <c r="S55" s="13"/>
    </row>
    <row r="56" spans="2:19" ht="30" customHeight="1" x14ac:dyDescent="0.25">
      <c r="B56" s="60">
        <v>44</v>
      </c>
      <c r="C56" s="20" t="s">
        <v>56</v>
      </c>
      <c r="D56" s="41" t="e">
        <f>D63-D55-D54-D53-D49-D45-D43-D59-D60-D61</f>
        <v>#REF!</v>
      </c>
      <c r="E56" s="13"/>
      <c r="F56" s="13"/>
      <c r="G56" s="13"/>
      <c r="H56" s="13"/>
      <c r="I56" s="13"/>
      <c r="J56" s="13"/>
      <c r="K56" s="13"/>
      <c r="L56" s="13"/>
      <c r="M56" s="13"/>
      <c r="N56" s="13"/>
      <c r="O56" s="13"/>
      <c r="P56" s="13"/>
      <c r="Q56" s="13"/>
      <c r="R56" s="13"/>
      <c r="S56" s="13"/>
    </row>
    <row r="57" spans="2:19" ht="30" customHeight="1" x14ac:dyDescent="0.25">
      <c r="B57" s="60">
        <v>45</v>
      </c>
      <c r="C57" s="21" t="s">
        <v>57</v>
      </c>
      <c r="D57" s="41" t="e">
        <f>D43+D45+D49+D53+D54+D55+D56</f>
        <v>#REF!</v>
      </c>
      <c r="E57" s="13"/>
      <c r="F57" s="13"/>
      <c r="G57" s="13"/>
      <c r="H57" s="13"/>
      <c r="I57" s="13"/>
      <c r="J57" s="13"/>
      <c r="K57" s="13"/>
      <c r="L57" s="13"/>
      <c r="M57" s="13"/>
      <c r="N57" s="13"/>
      <c r="O57" s="13"/>
      <c r="P57" s="13"/>
      <c r="Q57" s="13"/>
      <c r="R57" s="13"/>
      <c r="S57" s="13"/>
    </row>
    <row r="58" spans="2:19" ht="30" customHeight="1" x14ac:dyDescent="0.25">
      <c r="B58" s="22"/>
      <c r="C58" s="7" t="s">
        <v>73</v>
      </c>
      <c r="D58" s="30"/>
      <c r="E58" s="8"/>
      <c r="F58" s="8"/>
      <c r="G58" s="8"/>
      <c r="H58" s="8"/>
      <c r="I58" s="8"/>
      <c r="J58" s="8"/>
      <c r="K58" s="8"/>
      <c r="L58" s="8"/>
      <c r="M58" s="8"/>
      <c r="N58" s="8"/>
      <c r="O58" s="8"/>
      <c r="P58" s="8"/>
      <c r="Q58" s="8"/>
      <c r="R58" s="8"/>
      <c r="S58" s="9"/>
    </row>
    <row r="59" spans="2:19" ht="30" customHeight="1" x14ac:dyDescent="0.25">
      <c r="B59" s="60">
        <v>46</v>
      </c>
      <c r="C59" s="20" t="s">
        <v>58</v>
      </c>
      <c r="D59" s="41">
        <f>Estr_T7_3112_CRIF_v3!O14+Estr_T7_3112_CRIF_v3!O15+Estr_T7_3112_CRIF_v3!O33+Estr_T7_3112_CRIF_v3!O54+Estr_T7_3112_CRIF_v3!O55+Estr_T7_3112_CRIF_v3!O63</f>
        <v>31831282262.360001</v>
      </c>
      <c r="E59" s="13"/>
      <c r="F59" s="13"/>
      <c r="G59" s="13"/>
      <c r="H59" s="13"/>
      <c r="I59" s="13"/>
      <c r="J59" s="13"/>
      <c r="K59" s="13"/>
      <c r="L59" s="13"/>
      <c r="M59" s="13"/>
      <c r="N59" s="13"/>
      <c r="O59" s="13"/>
      <c r="P59" s="13"/>
      <c r="Q59" s="13"/>
      <c r="R59" s="13"/>
      <c r="S59" s="13"/>
    </row>
    <row r="60" spans="2:19" ht="30" customHeight="1" x14ac:dyDescent="0.25">
      <c r="B60" s="60">
        <v>47</v>
      </c>
      <c r="C60" s="20" t="s">
        <v>59</v>
      </c>
      <c r="D60" s="41" t="e">
        <f>#REF!+#REF!+#REF!+#REF!+#REF!+#REF!+#REF! +#REF!</f>
        <v>#REF!</v>
      </c>
      <c r="E60" s="13"/>
      <c r="F60" s="13"/>
      <c r="G60" s="13"/>
      <c r="H60" s="13"/>
      <c r="I60" s="13"/>
      <c r="J60" s="13"/>
      <c r="K60" s="13"/>
      <c r="L60" s="13"/>
      <c r="M60" s="13"/>
      <c r="N60" s="13"/>
      <c r="O60" s="13"/>
      <c r="P60" s="13"/>
      <c r="Q60" s="13"/>
      <c r="R60" s="13"/>
      <c r="S60" s="13"/>
    </row>
    <row r="61" spans="2:19" ht="30" customHeight="1" x14ac:dyDescent="0.25">
      <c r="B61" s="60">
        <v>48</v>
      </c>
      <c r="C61" s="20" t="s">
        <v>60</v>
      </c>
      <c r="D61" s="41" t="e">
        <f>#REF!</f>
        <v>#REF!</v>
      </c>
      <c r="E61" s="13"/>
      <c r="F61" s="13"/>
      <c r="G61" s="13"/>
      <c r="H61" s="13"/>
      <c r="I61" s="13"/>
      <c r="J61" s="13"/>
      <c r="K61" s="13"/>
      <c r="L61" s="13"/>
      <c r="M61" s="13"/>
      <c r="N61" s="13"/>
      <c r="O61" s="13"/>
      <c r="P61" s="13"/>
      <c r="Q61" s="13"/>
      <c r="R61" s="13"/>
      <c r="S61" s="13"/>
    </row>
    <row r="62" spans="2:19" ht="30" customHeight="1" x14ac:dyDescent="0.25">
      <c r="B62" s="60">
        <v>49</v>
      </c>
      <c r="C62" s="23" t="s">
        <v>61</v>
      </c>
      <c r="D62" s="41" t="e">
        <f>SUM(D59:D61)</f>
        <v>#REF!</v>
      </c>
      <c r="E62" s="13"/>
      <c r="F62" s="13"/>
      <c r="G62" s="13"/>
      <c r="H62" s="13"/>
      <c r="I62" s="13"/>
      <c r="J62" s="13"/>
      <c r="K62" s="13"/>
      <c r="L62" s="13"/>
      <c r="M62" s="13"/>
      <c r="N62" s="13"/>
      <c r="O62" s="13"/>
      <c r="P62" s="13"/>
      <c r="Q62" s="13"/>
      <c r="R62" s="13"/>
      <c r="S62" s="13"/>
    </row>
    <row r="63" spans="2:19" ht="30" customHeight="1" x14ac:dyDescent="0.25">
      <c r="B63" s="60">
        <v>50</v>
      </c>
      <c r="C63" s="21" t="s">
        <v>62</v>
      </c>
      <c r="D63" s="41" t="e">
        <f>#REF!</f>
        <v>#REF!</v>
      </c>
      <c r="E63" s="13"/>
      <c r="F63" s="13"/>
      <c r="G63" s="13"/>
      <c r="H63" s="13"/>
      <c r="I63" s="13"/>
      <c r="J63" s="13"/>
      <c r="K63" s="13"/>
      <c r="L63" s="13"/>
      <c r="M63" s="13"/>
      <c r="N63" s="13"/>
      <c r="O63" s="13"/>
      <c r="P63" s="13"/>
      <c r="Q63" s="13"/>
      <c r="R63" s="13"/>
      <c r="S63" s="13"/>
    </row>
    <row r="64" spans="2:19" ht="30" customHeight="1" thickBot="1" x14ac:dyDescent="0.3">
      <c r="B64" s="71"/>
      <c r="C64" s="72"/>
      <c r="D64" s="73"/>
      <c r="E64" s="74"/>
      <c r="F64" s="74"/>
      <c r="G64" s="74"/>
      <c r="H64" s="74"/>
      <c r="I64" s="74"/>
      <c r="J64" s="74"/>
      <c r="K64" s="74"/>
      <c r="L64" s="74"/>
      <c r="M64" s="74"/>
      <c r="N64" s="74"/>
      <c r="O64" s="74"/>
      <c r="P64" s="74"/>
      <c r="Q64" s="74"/>
      <c r="R64" s="74"/>
      <c r="S64" s="74"/>
    </row>
    <row r="65" spans="1:19" ht="30" customHeight="1" thickBot="1" x14ac:dyDescent="0.3">
      <c r="B65" s="71"/>
      <c r="C65" s="72"/>
      <c r="D65" s="65" t="s">
        <v>121</v>
      </c>
      <c r="E65" s="66">
        <v>50631764.020000003</v>
      </c>
      <c r="F65" s="74"/>
      <c r="G65" s="74"/>
      <c r="H65" s="74"/>
      <c r="I65" s="74"/>
      <c r="J65" s="74"/>
      <c r="K65" s="74"/>
      <c r="L65" s="74"/>
      <c r="M65" s="74"/>
      <c r="N65" s="74"/>
      <c r="O65" s="74"/>
      <c r="P65" s="74"/>
      <c r="Q65" s="74"/>
      <c r="R65" s="74"/>
      <c r="S65" s="74"/>
    </row>
    <row r="66" spans="1:19" ht="30" customHeight="1" thickBot="1" x14ac:dyDescent="0.3">
      <c r="B66" s="71"/>
      <c r="C66" s="72"/>
      <c r="D66" s="73"/>
      <c r="E66" s="74"/>
      <c r="F66" s="74"/>
      <c r="G66" s="74"/>
      <c r="H66" s="74"/>
      <c r="I66" s="74"/>
      <c r="J66" s="74"/>
      <c r="K66" s="74"/>
      <c r="L66" s="74"/>
      <c r="M66" s="74"/>
      <c r="N66" s="74"/>
      <c r="O66" s="74"/>
      <c r="P66" s="74"/>
      <c r="Q66" s="74"/>
      <c r="R66" s="74"/>
      <c r="S66" s="74"/>
    </row>
    <row r="67" spans="1:19" s="55" customFormat="1" ht="30" customHeight="1" thickBot="1" x14ac:dyDescent="0.3">
      <c r="A67" s="54"/>
      <c r="B67" s="54"/>
      <c r="C67" s="54"/>
      <c r="D67" s="65" t="s">
        <v>115</v>
      </c>
      <c r="E67" s="66">
        <v>113525000</v>
      </c>
      <c r="F67" s="52"/>
      <c r="G67" s="52"/>
      <c r="H67" s="52"/>
      <c r="I67" s="52"/>
      <c r="J67" s="52"/>
      <c r="K67" s="52"/>
      <c r="L67" s="52"/>
      <c r="M67" s="52"/>
      <c r="N67" s="52"/>
    </row>
    <row r="68" spans="1:19" s="24" customFormat="1" ht="30" hidden="1" customHeight="1" x14ac:dyDescent="0.25"/>
    <row r="69" spans="1:19" s="24" customFormat="1" ht="30" hidden="1" customHeight="1" x14ac:dyDescent="0.25"/>
    <row r="70" spans="1:19" s="24" customFormat="1" ht="30" hidden="1" customHeight="1" x14ac:dyDescent="0.25"/>
    <row r="71" spans="1:19" s="24" customFormat="1" ht="30" hidden="1" customHeight="1" x14ac:dyDescent="0.25"/>
    <row r="72" spans="1:19" s="24" customFormat="1" ht="30" hidden="1" customHeight="1" x14ac:dyDescent="0.25"/>
    <row r="73" spans="1:19" s="24" customFormat="1" ht="30" hidden="1" customHeight="1" x14ac:dyDescent="0.25"/>
    <row r="74" spans="1:19" s="24" customFormat="1" ht="30" hidden="1" customHeight="1" x14ac:dyDescent="0.25"/>
    <row r="75" spans="1:19" s="24" customFormat="1" ht="30" hidden="1" customHeight="1" x14ac:dyDescent="0.25"/>
    <row r="76" spans="1:19" s="24" customFormat="1" ht="30" hidden="1" customHeight="1" x14ac:dyDescent="0.25"/>
    <row r="77" spans="1:19" s="24" customFormat="1" ht="30" hidden="1" customHeight="1" x14ac:dyDescent="0.25"/>
    <row r="78" spans="1:19" s="24" customFormat="1" ht="30" hidden="1" customHeight="1" x14ac:dyDescent="0.25"/>
    <row r="79" spans="1:19" s="24" customFormat="1" ht="30" hidden="1" customHeight="1" x14ac:dyDescent="0.25"/>
    <row r="80" spans="1:19" s="24" customFormat="1" ht="30" hidden="1" customHeight="1" x14ac:dyDescent="0.25"/>
    <row r="81" s="24" customFormat="1" ht="30" hidden="1" customHeight="1" x14ac:dyDescent="0.25"/>
    <row r="82" s="24" customFormat="1" ht="30" hidden="1" customHeight="1" x14ac:dyDescent="0.25"/>
    <row r="83" s="24" customFormat="1" ht="30" hidden="1" customHeight="1" x14ac:dyDescent="0.25"/>
    <row r="84" s="24" customFormat="1" ht="30" hidden="1" customHeight="1" x14ac:dyDescent="0.25"/>
    <row r="85" s="24" customFormat="1" ht="30" hidden="1" customHeight="1" x14ac:dyDescent="0.25"/>
    <row r="86" s="24" customFormat="1" ht="30" hidden="1" customHeight="1" x14ac:dyDescent="0.25"/>
    <row r="87" s="24" customFormat="1" ht="30" hidden="1" customHeight="1" x14ac:dyDescent="0.25"/>
    <row r="88" s="24" customFormat="1" ht="30" hidden="1" customHeight="1" x14ac:dyDescent="0.25"/>
    <row r="89" s="24" customFormat="1" ht="30" hidden="1" customHeight="1" x14ac:dyDescent="0.25"/>
    <row r="90" s="24" customFormat="1" ht="30" hidden="1" customHeight="1" x14ac:dyDescent="0.25"/>
    <row r="91" s="24" customFormat="1" ht="30" hidden="1" customHeight="1" x14ac:dyDescent="0.25"/>
    <row r="92" s="24" customFormat="1" ht="30" hidden="1" customHeight="1" x14ac:dyDescent="0.25"/>
    <row r="93" s="24" customFormat="1" ht="30" hidden="1" customHeight="1" x14ac:dyDescent="0.25"/>
    <row r="94" s="24" customFormat="1" ht="30" hidden="1" customHeight="1" x14ac:dyDescent="0.25"/>
    <row r="95" s="24" customFormat="1" ht="30" hidden="1" customHeight="1" x14ac:dyDescent="0.25"/>
    <row r="96" s="24" customFormat="1" ht="30" hidden="1" customHeight="1" x14ac:dyDescent="0.25"/>
    <row r="97" s="24" customFormat="1" ht="30" hidden="1" customHeight="1" x14ac:dyDescent="0.25"/>
    <row r="98" s="24" customFormat="1" ht="30" hidden="1" customHeight="1" x14ac:dyDescent="0.25"/>
    <row r="99" s="24" customFormat="1" ht="30" hidden="1" customHeight="1" x14ac:dyDescent="0.25"/>
    <row r="100" s="24" customFormat="1" ht="30" hidden="1" customHeight="1" x14ac:dyDescent="0.25"/>
    <row r="101" s="24" customFormat="1" ht="30" hidden="1" customHeight="1" x14ac:dyDescent="0.25"/>
    <row r="102" s="24" customFormat="1" ht="30" hidden="1" customHeight="1" x14ac:dyDescent="0.25"/>
    <row r="103" s="24" customFormat="1" ht="30" hidden="1" customHeight="1" x14ac:dyDescent="0.25"/>
    <row r="104" s="24" customFormat="1" ht="30" hidden="1" customHeight="1" x14ac:dyDescent="0.25"/>
    <row r="105" s="24" customFormat="1" ht="30" hidden="1" customHeight="1" x14ac:dyDescent="0.25"/>
    <row r="106" s="24" customFormat="1" ht="30" hidden="1" customHeight="1" x14ac:dyDescent="0.25"/>
    <row r="107" s="24" customFormat="1" ht="30" hidden="1" customHeight="1" x14ac:dyDescent="0.25"/>
    <row r="108" s="24" customFormat="1" ht="30" hidden="1" customHeight="1" x14ac:dyDescent="0.25"/>
    <row r="109" s="24" customFormat="1" ht="30" hidden="1" customHeight="1" x14ac:dyDescent="0.25"/>
    <row r="110" s="24" customFormat="1" ht="30" hidden="1" customHeight="1" x14ac:dyDescent="0.25"/>
    <row r="111" s="24" customFormat="1" ht="30" hidden="1" customHeight="1" x14ac:dyDescent="0.25"/>
    <row r="112" s="24" customFormat="1" ht="30" hidden="1" customHeight="1" x14ac:dyDescent="0.25"/>
    <row r="113" s="24" customFormat="1" ht="30" hidden="1" customHeight="1" x14ac:dyDescent="0.25"/>
    <row r="114" s="24" customFormat="1" ht="30" hidden="1" customHeight="1" x14ac:dyDescent="0.25"/>
    <row r="115" s="24" customFormat="1" ht="30" hidden="1" customHeight="1" x14ac:dyDescent="0.25"/>
    <row r="116" s="24" customFormat="1" ht="30" hidden="1" customHeight="1" x14ac:dyDescent="0.25"/>
    <row r="117" s="24" customFormat="1" ht="30" hidden="1" customHeight="1" x14ac:dyDescent="0.25"/>
    <row r="118" s="24" customFormat="1" ht="30" hidden="1" customHeight="1" x14ac:dyDescent="0.25"/>
    <row r="119" s="24" customFormat="1" ht="30" hidden="1" customHeight="1" x14ac:dyDescent="0.25"/>
    <row r="120" s="24" customFormat="1" ht="30" hidden="1" customHeight="1" x14ac:dyDescent="0.25"/>
    <row r="121" s="24" customFormat="1" ht="30" hidden="1" customHeight="1" x14ac:dyDescent="0.25"/>
    <row r="122" s="24" customFormat="1" ht="30" hidden="1" customHeight="1" x14ac:dyDescent="0.25"/>
    <row r="123" s="24" customFormat="1" ht="30" hidden="1" customHeight="1" x14ac:dyDescent="0.25"/>
    <row r="124" s="24" customFormat="1" ht="30" hidden="1" customHeight="1" x14ac:dyDescent="0.25"/>
    <row r="125" s="24" customFormat="1" ht="30" hidden="1" customHeight="1" x14ac:dyDescent="0.25"/>
    <row r="126" s="24" customFormat="1" ht="30" hidden="1" customHeight="1" x14ac:dyDescent="0.25"/>
    <row r="127" s="24" customFormat="1" ht="30" hidden="1" customHeight="1" x14ac:dyDescent="0.25"/>
    <row r="128" s="24" customFormat="1" ht="30" hidden="1" customHeight="1" x14ac:dyDescent="0.25"/>
    <row r="129" s="24" customFormat="1" ht="30" hidden="1" customHeight="1" x14ac:dyDescent="0.25"/>
    <row r="130" s="24" customFormat="1" ht="30" hidden="1" customHeight="1" x14ac:dyDescent="0.25"/>
    <row r="131" s="24" customFormat="1" ht="30" hidden="1" customHeight="1" x14ac:dyDescent="0.25"/>
    <row r="132" s="24" customFormat="1" ht="30" hidden="1" customHeight="1" x14ac:dyDescent="0.25"/>
    <row r="133" s="24" customFormat="1" ht="30" hidden="1" customHeight="1" x14ac:dyDescent="0.25"/>
    <row r="134" s="24" customFormat="1" ht="30" hidden="1" customHeight="1" x14ac:dyDescent="0.25"/>
    <row r="135" s="24" customFormat="1" ht="30" hidden="1" customHeight="1" x14ac:dyDescent="0.25"/>
    <row r="136" s="24" customFormat="1" ht="30" hidden="1" customHeight="1" x14ac:dyDescent="0.25"/>
    <row r="137" s="24" customFormat="1" ht="30" hidden="1" customHeight="1" x14ac:dyDescent="0.25"/>
    <row r="138" s="24" customFormat="1" ht="30" hidden="1" customHeight="1" x14ac:dyDescent="0.25"/>
    <row r="139" s="24" customFormat="1" ht="30" hidden="1" customHeight="1" x14ac:dyDescent="0.25"/>
    <row r="140" s="24" customFormat="1" ht="30" hidden="1" customHeight="1" x14ac:dyDescent="0.25"/>
    <row r="141" s="24" customFormat="1" ht="30" hidden="1" customHeight="1" x14ac:dyDescent="0.25"/>
    <row r="142" s="24" customFormat="1" ht="30" hidden="1" customHeight="1" x14ac:dyDescent="0.25"/>
    <row r="143" s="24" customFormat="1" ht="30" hidden="1" customHeight="1" x14ac:dyDescent="0.25"/>
    <row r="144" s="24" customFormat="1" ht="30" hidden="1" customHeight="1" x14ac:dyDescent="0.25"/>
    <row r="145" s="24" customFormat="1" ht="30" hidden="1" customHeight="1" x14ac:dyDescent="0.25"/>
    <row r="146" s="24" customFormat="1" ht="30" hidden="1" customHeight="1" x14ac:dyDescent="0.25"/>
    <row r="147" s="24" customFormat="1" ht="30" hidden="1" customHeight="1" x14ac:dyDescent="0.25"/>
    <row r="148" s="24" customFormat="1" ht="30" hidden="1" customHeight="1" x14ac:dyDescent="0.25"/>
    <row r="149" s="24" customFormat="1" ht="30" hidden="1" customHeight="1" x14ac:dyDescent="0.25"/>
    <row r="150" s="24" customFormat="1" ht="30" hidden="1" customHeight="1" x14ac:dyDescent="0.25"/>
    <row r="151" s="24" customFormat="1" ht="30" hidden="1" customHeight="1" x14ac:dyDescent="0.25"/>
    <row r="152" s="24" customFormat="1" ht="30" hidden="1" customHeight="1" x14ac:dyDescent="0.25"/>
    <row r="153" s="24" customFormat="1" ht="30" hidden="1" customHeight="1" x14ac:dyDescent="0.25"/>
    <row r="154" s="24" customFormat="1" ht="30" hidden="1" customHeight="1" x14ac:dyDescent="0.25"/>
    <row r="155" s="24" customFormat="1" ht="30" hidden="1" customHeight="1" x14ac:dyDescent="0.25"/>
    <row r="156" s="24" customFormat="1" ht="30" hidden="1" customHeight="1" x14ac:dyDescent="0.25"/>
    <row r="157" s="24" customFormat="1" ht="30" hidden="1" customHeight="1" x14ac:dyDescent="0.25"/>
    <row r="158" s="24" customFormat="1" ht="30" hidden="1" customHeight="1" x14ac:dyDescent="0.25"/>
    <row r="159" s="24" customFormat="1" ht="30" hidden="1" customHeight="1" x14ac:dyDescent="0.25"/>
    <row r="160" s="24" customFormat="1" ht="30" hidden="1" customHeight="1" x14ac:dyDescent="0.25"/>
    <row r="161" s="24" customFormat="1" ht="30" hidden="1" customHeight="1" x14ac:dyDescent="0.25"/>
    <row r="162" s="24" customFormat="1" ht="30" hidden="1" customHeight="1" x14ac:dyDescent="0.25"/>
    <row r="163" s="24" customFormat="1" ht="30" hidden="1" customHeight="1" x14ac:dyDescent="0.25"/>
    <row r="164" s="24" customFormat="1" ht="30" hidden="1" customHeight="1" x14ac:dyDescent="0.25"/>
    <row r="165" s="24" customFormat="1" ht="30" hidden="1" customHeight="1" x14ac:dyDescent="0.25"/>
    <row r="166" s="24" customFormat="1" ht="30" hidden="1" customHeight="1" x14ac:dyDescent="0.25"/>
    <row r="167" s="24" customFormat="1" ht="30" hidden="1" customHeight="1" x14ac:dyDescent="0.25"/>
    <row r="168" s="24" customFormat="1" ht="30" hidden="1" customHeight="1" x14ac:dyDescent="0.25"/>
    <row r="169" s="24" customFormat="1" ht="30" hidden="1" customHeight="1" x14ac:dyDescent="0.25"/>
    <row r="170" s="24" customFormat="1" ht="30" hidden="1" customHeight="1" x14ac:dyDescent="0.25"/>
    <row r="171" s="24" customFormat="1" ht="30" hidden="1" customHeight="1" x14ac:dyDescent="0.25"/>
    <row r="172" s="24" customFormat="1" ht="30" hidden="1" customHeight="1" x14ac:dyDescent="0.25"/>
    <row r="173" s="24" customFormat="1" ht="30" hidden="1" customHeight="1" x14ac:dyDescent="0.25"/>
    <row r="174" s="24" customFormat="1" ht="30" hidden="1" customHeight="1" x14ac:dyDescent="0.25"/>
    <row r="175" s="24" customFormat="1" ht="30" hidden="1" customHeight="1" x14ac:dyDescent="0.25"/>
    <row r="176" s="24" customFormat="1" ht="30" hidden="1" customHeight="1" x14ac:dyDescent="0.25"/>
    <row r="177" s="24" customFormat="1" ht="30" hidden="1" customHeight="1" x14ac:dyDescent="0.25"/>
    <row r="178" s="24" customFormat="1" ht="30" hidden="1" customHeight="1" x14ac:dyDescent="0.25"/>
    <row r="179" s="24" customFormat="1" ht="30" hidden="1" customHeight="1" x14ac:dyDescent="0.25"/>
    <row r="180" s="24" customFormat="1" ht="30" hidden="1" customHeight="1" x14ac:dyDescent="0.25"/>
    <row r="181" s="24" customFormat="1" ht="30" hidden="1" customHeight="1" x14ac:dyDescent="0.25"/>
    <row r="182" s="24" customFormat="1" ht="30" hidden="1" customHeight="1" x14ac:dyDescent="0.25"/>
    <row r="183" s="24" customFormat="1" ht="30" hidden="1" customHeight="1" x14ac:dyDescent="0.25"/>
    <row r="184" s="24" customFormat="1" ht="30" hidden="1" customHeight="1" x14ac:dyDescent="0.25"/>
    <row r="185" s="24" customFormat="1" ht="30" hidden="1" customHeight="1" x14ac:dyDescent="0.25"/>
    <row r="186" s="24" customFormat="1" ht="30" hidden="1" customHeight="1" x14ac:dyDescent="0.25"/>
    <row r="187" s="24" customFormat="1" ht="30" hidden="1" customHeight="1" x14ac:dyDescent="0.25"/>
    <row r="188" s="24" customFormat="1" ht="30" hidden="1" customHeight="1" x14ac:dyDescent="0.25"/>
    <row r="189" s="24" customFormat="1" ht="30" hidden="1" customHeight="1" x14ac:dyDescent="0.25"/>
    <row r="190" s="24" customFormat="1" ht="30" hidden="1" customHeight="1" x14ac:dyDescent="0.25"/>
    <row r="191" s="24" customFormat="1" ht="30" hidden="1" customHeight="1" x14ac:dyDescent="0.25"/>
    <row r="192" s="24" customFormat="1" ht="30" hidden="1" customHeight="1" x14ac:dyDescent="0.25"/>
    <row r="193" s="24" customFormat="1" ht="30" hidden="1" customHeight="1" x14ac:dyDescent="0.25"/>
    <row r="194" s="24" customFormat="1" ht="30" hidden="1" customHeight="1" x14ac:dyDescent="0.25"/>
    <row r="195" s="24" customFormat="1" ht="30" hidden="1" customHeight="1" x14ac:dyDescent="0.25"/>
    <row r="196" s="24" customFormat="1" ht="30" hidden="1" customHeight="1" x14ac:dyDescent="0.25"/>
    <row r="197" s="24" customFormat="1" ht="30" hidden="1" customHeight="1" x14ac:dyDescent="0.25"/>
    <row r="198" s="24" customFormat="1" ht="30" hidden="1" customHeight="1" x14ac:dyDescent="0.25"/>
    <row r="199" s="24" customFormat="1" ht="30" hidden="1" customHeight="1" x14ac:dyDescent="0.25"/>
    <row r="200" s="24" customFormat="1" ht="30" hidden="1" customHeight="1" x14ac:dyDescent="0.25"/>
    <row r="201" s="24" customFormat="1" ht="30" hidden="1" customHeight="1" x14ac:dyDescent="0.25"/>
    <row r="202" s="24" customFormat="1" ht="30" hidden="1" customHeight="1" x14ac:dyDescent="0.25"/>
    <row r="203" s="24" customFormat="1" ht="30" hidden="1" customHeight="1" x14ac:dyDescent="0.25"/>
    <row r="204" s="24" customFormat="1" ht="30" hidden="1" customHeight="1" x14ac:dyDescent="0.25"/>
    <row r="205" s="24" customFormat="1" ht="30" hidden="1" customHeight="1" x14ac:dyDescent="0.25"/>
    <row r="206" s="24" customFormat="1" ht="30" hidden="1" customHeight="1" x14ac:dyDescent="0.25"/>
    <row r="207" s="24" customFormat="1" ht="30" hidden="1" customHeight="1" x14ac:dyDescent="0.25"/>
    <row r="208" s="24" customFormat="1" ht="30" hidden="1" customHeight="1" x14ac:dyDescent="0.25"/>
    <row r="209" s="24" customFormat="1" ht="30" hidden="1" customHeight="1" x14ac:dyDescent="0.25"/>
    <row r="210" s="24" customFormat="1" ht="30" hidden="1" customHeight="1" x14ac:dyDescent="0.25"/>
    <row r="211" s="24" customFormat="1" ht="30" hidden="1" customHeight="1" x14ac:dyDescent="0.25"/>
    <row r="212" s="24" customFormat="1" ht="30" hidden="1" customHeight="1" x14ac:dyDescent="0.25"/>
    <row r="213" s="24" customFormat="1" ht="30" hidden="1" customHeight="1" x14ac:dyDescent="0.25"/>
    <row r="214" s="24" customFormat="1" ht="30" hidden="1" customHeight="1" x14ac:dyDescent="0.25"/>
    <row r="215" s="24" customFormat="1" ht="30" hidden="1" customHeight="1" x14ac:dyDescent="0.25"/>
    <row r="216" s="24" customFormat="1" ht="30" hidden="1" customHeight="1" x14ac:dyDescent="0.25"/>
    <row r="217" s="24" customFormat="1" ht="30" hidden="1" customHeight="1" x14ac:dyDescent="0.25"/>
    <row r="218" s="24" customFormat="1" ht="30" hidden="1" customHeight="1" x14ac:dyDescent="0.25"/>
    <row r="219" s="24" customFormat="1" ht="30" hidden="1" customHeight="1" x14ac:dyDescent="0.25"/>
    <row r="220" s="24" customFormat="1" ht="30" hidden="1" customHeight="1" x14ac:dyDescent="0.25"/>
    <row r="221" s="24" customFormat="1" ht="30" hidden="1" customHeight="1" x14ac:dyDescent="0.25"/>
    <row r="222" s="24" customFormat="1" ht="30" hidden="1" customHeight="1" x14ac:dyDescent="0.25"/>
    <row r="223" s="24" customFormat="1" ht="30" hidden="1" customHeight="1" x14ac:dyDescent="0.25"/>
    <row r="224" s="24" customFormat="1" ht="30" hidden="1" customHeight="1" x14ac:dyDescent="0.25"/>
    <row r="225" s="24" customFormat="1" ht="30" hidden="1" customHeight="1" x14ac:dyDescent="0.25"/>
    <row r="226" s="24" customFormat="1" ht="30" hidden="1" customHeight="1" x14ac:dyDescent="0.25"/>
    <row r="227" s="24" customFormat="1" ht="30" hidden="1" customHeight="1" x14ac:dyDescent="0.25"/>
    <row r="228" s="24" customFormat="1" ht="30" hidden="1" customHeight="1" x14ac:dyDescent="0.25"/>
    <row r="229" s="24" customFormat="1" ht="30" hidden="1" customHeight="1" x14ac:dyDescent="0.25"/>
    <row r="230" s="24" customFormat="1" ht="30" hidden="1" customHeight="1" x14ac:dyDescent="0.25"/>
    <row r="231" s="24" customFormat="1" ht="30" hidden="1" customHeight="1" x14ac:dyDescent="0.25"/>
    <row r="232" s="24" customFormat="1" ht="30" hidden="1" customHeight="1" x14ac:dyDescent="0.25"/>
    <row r="233" s="24" customFormat="1" ht="30" hidden="1" customHeight="1" x14ac:dyDescent="0.25"/>
    <row r="234" s="24" customFormat="1" ht="30" hidden="1" customHeight="1" x14ac:dyDescent="0.25"/>
    <row r="235" s="24" customFormat="1" ht="30" hidden="1" customHeight="1" x14ac:dyDescent="0.25"/>
    <row r="236" s="24" customFormat="1" ht="30" hidden="1" customHeight="1" x14ac:dyDescent="0.25"/>
    <row r="237" s="24" customFormat="1" ht="30" hidden="1" customHeight="1" x14ac:dyDescent="0.25"/>
    <row r="238" s="24" customFormat="1" ht="30" hidden="1" customHeight="1" x14ac:dyDescent="0.25"/>
    <row r="239" s="24" customFormat="1" ht="30" hidden="1" customHeight="1" x14ac:dyDescent="0.25"/>
    <row r="240" s="24" customFormat="1" ht="30" hidden="1" customHeight="1" x14ac:dyDescent="0.25"/>
    <row r="241" s="24" customFormat="1" ht="30" hidden="1" customHeight="1" x14ac:dyDescent="0.25"/>
    <row r="242" s="24" customFormat="1" ht="30" hidden="1" customHeight="1" x14ac:dyDescent="0.25"/>
    <row r="243" s="24" customFormat="1" ht="30" hidden="1" customHeight="1" x14ac:dyDescent="0.25"/>
    <row r="244" s="24" customFormat="1" ht="30" hidden="1" customHeight="1" x14ac:dyDescent="0.25"/>
    <row r="245" s="24" customFormat="1" ht="30" hidden="1" customHeight="1" x14ac:dyDescent="0.25"/>
    <row r="246" s="24" customFormat="1" ht="30" hidden="1" customHeight="1" x14ac:dyDescent="0.25"/>
    <row r="247" s="24" customFormat="1" ht="30" hidden="1" customHeight="1" x14ac:dyDescent="0.25"/>
    <row r="248" s="24" customFormat="1" ht="30" hidden="1" customHeight="1" x14ac:dyDescent="0.25"/>
    <row r="249" s="24" customFormat="1" ht="30" hidden="1" customHeight="1" x14ac:dyDescent="0.25"/>
    <row r="250" s="24" customFormat="1" ht="30" hidden="1" customHeight="1" x14ac:dyDescent="0.25"/>
    <row r="251" s="24" customFormat="1" ht="30" hidden="1" customHeight="1" x14ac:dyDescent="0.25"/>
    <row r="252" s="24" customFormat="1" ht="30" hidden="1" customHeight="1" x14ac:dyDescent="0.25"/>
    <row r="253" s="24" customFormat="1" ht="30" hidden="1" customHeight="1" x14ac:dyDescent="0.25"/>
    <row r="254" s="24" customFormat="1" ht="30" hidden="1" customHeight="1" x14ac:dyDescent="0.25"/>
    <row r="255" s="24" customFormat="1" ht="30" hidden="1" customHeight="1" x14ac:dyDescent="0.25"/>
    <row r="256" s="24" customFormat="1" ht="30" hidden="1" customHeight="1" x14ac:dyDescent="0.25"/>
    <row r="257" s="24" customFormat="1" ht="30" hidden="1" customHeight="1" x14ac:dyDescent="0.25"/>
    <row r="258" s="24" customFormat="1" ht="30" hidden="1" customHeight="1" x14ac:dyDescent="0.25"/>
    <row r="259" s="24" customFormat="1" ht="30" hidden="1" customHeight="1" x14ac:dyDescent="0.25"/>
    <row r="260" s="24" customFormat="1" ht="30" hidden="1" customHeight="1" x14ac:dyDescent="0.25"/>
    <row r="261" s="24" customFormat="1" ht="30" hidden="1" customHeight="1" x14ac:dyDescent="0.25"/>
    <row r="262" s="24" customFormat="1" ht="30" hidden="1" customHeight="1" x14ac:dyDescent="0.25"/>
    <row r="263" s="24" customFormat="1" ht="30" hidden="1" customHeight="1" x14ac:dyDescent="0.25"/>
    <row r="264" s="24" customFormat="1" ht="30" hidden="1" customHeight="1" x14ac:dyDescent="0.25"/>
    <row r="265" s="24" customFormat="1" ht="30" hidden="1" customHeight="1" x14ac:dyDescent="0.25"/>
    <row r="266" s="24" customFormat="1" ht="30" hidden="1" customHeight="1" x14ac:dyDescent="0.25"/>
    <row r="267" s="24" customFormat="1" ht="30" hidden="1" customHeight="1" x14ac:dyDescent="0.25"/>
    <row r="268" s="24" customFormat="1" ht="30" hidden="1" customHeight="1" x14ac:dyDescent="0.25"/>
    <row r="269" s="24" customFormat="1" ht="30" hidden="1" customHeight="1" x14ac:dyDescent="0.25"/>
    <row r="270" s="24" customFormat="1" ht="30" hidden="1" customHeight="1" x14ac:dyDescent="0.25"/>
    <row r="271" s="24" customFormat="1" ht="30" hidden="1" customHeight="1" x14ac:dyDescent="0.25"/>
    <row r="272" s="24" customFormat="1" ht="30" hidden="1" customHeight="1" x14ac:dyDescent="0.25"/>
    <row r="273" s="24" customFormat="1" ht="30" hidden="1" customHeight="1" x14ac:dyDescent="0.25"/>
    <row r="274" s="24" customFormat="1" ht="30" hidden="1" customHeight="1" x14ac:dyDescent="0.25"/>
    <row r="275" s="24" customFormat="1" ht="30" hidden="1" customHeight="1" x14ac:dyDescent="0.25"/>
    <row r="276" s="24" customFormat="1" ht="30" hidden="1" customHeight="1" x14ac:dyDescent="0.25"/>
    <row r="277" s="24" customFormat="1" ht="30" hidden="1" customHeight="1" x14ac:dyDescent="0.25"/>
    <row r="278" s="24" customFormat="1" ht="30" hidden="1" customHeight="1" x14ac:dyDescent="0.25"/>
    <row r="279" s="24" customFormat="1" ht="30" hidden="1" customHeight="1" x14ac:dyDescent="0.25"/>
    <row r="280" s="24" customFormat="1" ht="30" hidden="1" customHeight="1" x14ac:dyDescent="0.25"/>
    <row r="281" s="24" customFormat="1" ht="30" hidden="1" customHeight="1" x14ac:dyDescent="0.25"/>
    <row r="282" s="24" customFormat="1" ht="30" hidden="1" customHeight="1" x14ac:dyDescent="0.25"/>
    <row r="283" s="24" customFormat="1" ht="30" hidden="1" customHeight="1" x14ac:dyDescent="0.25"/>
    <row r="284" s="24" customFormat="1" ht="30" hidden="1" customHeight="1" x14ac:dyDescent="0.25"/>
    <row r="285" s="24" customFormat="1" ht="30" hidden="1" customHeight="1" x14ac:dyDescent="0.25"/>
    <row r="286" s="24" customFormat="1" ht="30" hidden="1" customHeight="1" x14ac:dyDescent="0.25"/>
    <row r="287" s="24" customFormat="1" ht="30" hidden="1" customHeight="1" x14ac:dyDescent="0.25"/>
    <row r="288" s="24" customFormat="1" ht="30" hidden="1" customHeight="1" x14ac:dyDescent="0.25"/>
    <row r="289" s="24" customFormat="1" ht="30" hidden="1" customHeight="1" x14ac:dyDescent="0.25"/>
    <row r="290" s="24" customFormat="1" ht="30" hidden="1" customHeight="1" x14ac:dyDescent="0.25"/>
    <row r="291" s="24" customFormat="1" ht="30" hidden="1" customHeight="1" x14ac:dyDescent="0.25"/>
    <row r="292" s="24" customFormat="1" ht="30" hidden="1" customHeight="1" x14ac:dyDescent="0.25"/>
    <row r="293" s="24" customFormat="1" ht="30" hidden="1" customHeight="1" x14ac:dyDescent="0.25"/>
    <row r="294" s="24" customFormat="1" ht="30" hidden="1" customHeight="1" x14ac:dyDescent="0.25"/>
    <row r="295" s="24" customFormat="1" ht="30" hidden="1" customHeight="1" x14ac:dyDescent="0.25"/>
    <row r="296" s="24" customFormat="1" ht="30" hidden="1" customHeight="1" x14ac:dyDescent="0.25"/>
    <row r="297" s="24" customFormat="1" ht="30" hidden="1" customHeight="1" x14ac:dyDescent="0.25"/>
    <row r="298" s="24" customFormat="1" ht="30" hidden="1" customHeight="1" x14ac:dyDescent="0.25"/>
    <row r="299" s="24" customFormat="1" ht="30" hidden="1" customHeight="1" x14ac:dyDescent="0.25"/>
    <row r="300" s="24" customFormat="1" ht="30" hidden="1" customHeight="1" x14ac:dyDescent="0.25"/>
    <row r="301" s="24" customFormat="1" ht="30" hidden="1" customHeight="1" x14ac:dyDescent="0.25"/>
    <row r="302" s="24" customFormat="1" ht="30" hidden="1" customHeight="1" x14ac:dyDescent="0.25"/>
    <row r="303" s="24" customFormat="1" ht="30" hidden="1" customHeight="1" x14ac:dyDescent="0.25"/>
    <row r="304" s="24" customFormat="1" ht="30" hidden="1" customHeight="1" x14ac:dyDescent="0.25"/>
    <row r="305" s="24" customFormat="1" ht="30" hidden="1" customHeight="1" x14ac:dyDescent="0.25"/>
    <row r="306" s="24" customFormat="1" ht="30" hidden="1" customHeight="1" x14ac:dyDescent="0.25"/>
    <row r="307" s="24" customFormat="1" ht="30" hidden="1" customHeight="1" x14ac:dyDescent="0.25"/>
    <row r="308" s="24" customFormat="1" ht="30" hidden="1" customHeight="1" x14ac:dyDescent="0.25"/>
    <row r="309" s="24" customFormat="1" ht="30" hidden="1" customHeight="1" x14ac:dyDescent="0.25"/>
    <row r="310" s="24" customFormat="1" ht="30" hidden="1" customHeight="1" x14ac:dyDescent="0.25"/>
    <row r="311" s="24" customFormat="1" ht="30" hidden="1" customHeight="1" x14ac:dyDescent="0.25"/>
    <row r="312" s="24" customFormat="1" ht="30" hidden="1" customHeight="1" x14ac:dyDescent="0.25"/>
    <row r="313" s="24" customFormat="1" ht="30" hidden="1" customHeight="1" x14ac:dyDescent="0.25"/>
    <row r="314" s="24" customFormat="1" ht="0" hidden="1" customHeight="1" x14ac:dyDescent="0.25"/>
    <row r="315" s="24" customFormat="1" ht="0" hidden="1" customHeight="1" x14ac:dyDescent="0.25"/>
    <row r="316" s="24" customFormat="1" ht="0" hidden="1" customHeight="1" x14ac:dyDescent="0.25"/>
  </sheetData>
  <mergeCells count="10">
    <mergeCell ref="C2:S2"/>
    <mergeCell ref="B6:C10"/>
    <mergeCell ref="D7:S7"/>
    <mergeCell ref="D8:D11"/>
    <mergeCell ref="E8:I8"/>
    <mergeCell ref="J8:N8"/>
    <mergeCell ref="O8:S8"/>
    <mergeCell ref="E9:I9"/>
    <mergeCell ref="J9:N9"/>
    <mergeCell ref="O9:S9"/>
  </mergeCells>
  <pageMargins left="0.7" right="0.7" top="0.75" bottom="0.75" header="0.3" footer="0.3"/>
  <pageSetup orientation="portrait" r:id="rId1"/>
  <headerFooter>
    <oddHeader>&amp;R&amp;"Century"&amp;8&amp;KE7EC06Gruppo Banco BPM - Uso Interno&amp;1#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G39"/>
  <sheetViews>
    <sheetView zoomScale="70" zoomScaleNormal="70" workbookViewId="0">
      <selection activeCell="C6" sqref="C6"/>
    </sheetView>
  </sheetViews>
  <sheetFormatPr defaultColWidth="0" defaultRowHeight="30" customHeight="1" zeroHeight="1" x14ac:dyDescent="0.3"/>
  <cols>
    <col min="1" max="1" width="9.140625" style="26" customWidth="1"/>
    <col min="2" max="2" width="20" style="26" customWidth="1"/>
    <col min="3" max="3" width="24.5703125" style="26" bestFit="1" customWidth="1"/>
    <col min="4" max="4" width="31.42578125" style="26" bestFit="1" customWidth="1"/>
    <col min="5" max="5" width="69.42578125" style="26" bestFit="1" customWidth="1"/>
    <col min="6" max="6" width="36.140625" style="26" bestFit="1" customWidth="1"/>
    <col min="7" max="7" width="31" style="26" bestFit="1" customWidth="1"/>
    <col min="8" max="16384" width="9.140625" style="26" hidden="1"/>
  </cols>
  <sheetData>
    <row r="1" spans="2:6" ht="30" customHeight="1" x14ac:dyDescent="0.3"/>
    <row r="2" spans="2:6" ht="30" customHeight="1" x14ac:dyDescent="0.3">
      <c r="B2" s="25" t="s">
        <v>63</v>
      </c>
    </row>
    <row r="3" spans="2:6" ht="30" customHeight="1" x14ac:dyDescent="0.3"/>
    <row r="4" spans="2:6" ht="30" customHeight="1" x14ac:dyDescent="0.3">
      <c r="B4" s="31"/>
      <c r="C4" s="181" t="s">
        <v>64</v>
      </c>
      <c r="D4" s="182"/>
      <c r="E4" s="183"/>
      <c r="F4" s="184" t="s">
        <v>65</v>
      </c>
    </row>
    <row r="5" spans="2:6" ht="30" customHeight="1" x14ac:dyDescent="0.3">
      <c r="B5" s="31"/>
      <c r="C5" s="31" t="s">
        <v>66</v>
      </c>
      <c r="D5" s="31" t="s">
        <v>67</v>
      </c>
      <c r="E5" s="31" t="s">
        <v>68</v>
      </c>
      <c r="F5" s="185"/>
    </row>
    <row r="6" spans="2:6" ht="30" customHeight="1" x14ac:dyDescent="0.3">
      <c r="B6" s="31" t="s">
        <v>69</v>
      </c>
      <c r="C6" s="39" t="e">
        <f>'7.Mitigating actions_3112_FINZ2'!F43/'7.Mitigating actions_3112_FINZ2'!D57</f>
        <v>#REF!</v>
      </c>
      <c r="D6" s="39" t="e">
        <f>'7.Mitigating actions_3112_FINZ2'!K43/'7.Mitigating actions_3112_FINZ2'!D57</f>
        <v>#REF!</v>
      </c>
      <c r="E6" s="39" t="e">
        <f>('7.Mitigating actions_3112_FINZ2'!F43+'7.Mitigating actions_3112_FINZ2'!K43)/'7.Mitigating actions_3112_FINZ2'!D57</f>
        <v>#REF!</v>
      </c>
      <c r="F6" s="39" t="e">
        <f>('7.Mitigating actions_3112_FINZ2'!E12+'7.Mitigating actions_3112_FINZ2'!J12)/'7.Mitigating actions_3112_FINZ2'!D63</f>
        <v>#REF!</v>
      </c>
    </row>
    <row r="7" spans="2:6" ht="30" customHeight="1" x14ac:dyDescent="0.3">
      <c r="B7" s="31" t="s">
        <v>70</v>
      </c>
      <c r="C7" s="38"/>
      <c r="D7" s="38"/>
      <c r="E7" s="38"/>
      <c r="F7" s="38"/>
    </row>
    <row r="8" spans="2:6" ht="30" customHeight="1" x14ac:dyDescent="0.3">
      <c r="B8" s="26" t="s">
        <v>71</v>
      </c>
    </row>
    <row r="9" spans="2:6" ht="30" customHeight="1" x14ac:dyDescent="0.3"/>
    <row r="39" spans="3:3" ht="30" hidden="1" customHeight="1" x14ac:dyDescent="0.3">
      <c r="C39" s="26" t="s">
        <v>12</v>
      </c>
    </row>
  </sheetData>
  <mergeCells count="2">
    <mergeCell ref="C4:E4"/>
    <mergeCell ref="F4:F5"/>
  </mergeCells>
  <pageMargins left="0.7" right="0.7" top="0.75" bottom="0.75" header="0.3" footer="0.3"/>
  <pageSetup orientation="portrait" r:id="rId1"/>
  <headerFooter>
    <oddHeader>&amp;R&amp;"Century"&amp;8&amp;KE7EC06Gruppo Banco BPM - Uso Interno&amp;1#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tabColor rgb="FF00B0F0"/>
  </sheetPr>
  <dimension ref="A1:Z64"/>
  <sheetViews>
    <sheetView topLeftCell="J1" workbookViewId="0">
      <selection activeCell="C6" sqref="C6"/>
    </sheetView>
  </sheetViews>
  <sheetFormatPr defaultRowHeight="15" x14ac:dyDescent="0.25"/>
  <cols>
    <col min="1" max="1" width="15.5703125" bestFit="1" customWidth="1"/>
    <col min="2" max="2" width="12" bestFit="1" customWidth="1"/>
    <col min="3" max="3" width="28.85546875" bestFit="1" customWidth="1"/>
    <col min="4" max="4" width="23" bestFit="1" customWidth="1"/>
    <col min="5" max="5" width="36.85546875" bestFit="1" customWidth="1"/>
    <col min="6" max="6" width="22.85546875" bestFit="1" customWidth="1"/>
    <col min="7" max="7" width="23.140625" bestFit="1" customWidth="1"/>
    <col min="8" max="8" width="32.5703125" bestFit="1" customWidth="1"/>
    <col min="9" max="9" width="42.42578125" bestFit="1" customWidth="1"/>
    <col min="10" max="10" width="25.140625" bestFit="1" customWidth="1"/>
    <col min="11" max="11" width="31.5703125" bestFit="1" customWidth="1"/>
    <col min="12" max="12" width="35.85546875" bestFit="1" customWidth="1"/>
    <col min="13" max="13" width="33.140625" bestFit="1" customWidth="1"/>
    <col min="14" max="14" width="31.5703125" bestFit="1" customWidth="1"/>
    <col min="15" max="15" width="12" bestFit="1" customWidth="1"/>
    <col min="16" max="16" width="13.85546875" bestFit="1" customWidth="1"/>
    <col min="17" max="17" width="15.85546875" bestFit="1" customWidth="1"/>
    <col min="18" max="18" width="14.5703125" bestFit="1" customWidth="1"/>
    <col min="19" max="19" width="14.85546875" bestFit="1" customWidth="1"/>
    <col min="20" max="20" width="13.5703125" bestFit="1" customWidth="1"/>
    <col min="21" max="21" width="15.5703125" bestFit="1" customWidth="1"/>
    <col min="22" max="22" width="14" bestFit="1" customWidth="1"/>
    <col min="23" max="23" width="14.5703125" bestFit="1" customWidth="1"/>
    <col min="24" max="24" width="18.85546875" bestFit="1" customWidth="1"/>
    <col min="25" max="25" width="13.5703125" bestFit="1" customWidth="1"/>
    <col min="26" max="26" width="18.140625" bestFit="1" customWidth="1"/>
  </cols>
  <sheetData>
    <row r="1" spans="1:26" ht="33" x14ac:dyDescent="0.25">
      <c r="A1" s="63" t="s">
        <v>97</v>
      </c>
      <c r="B1" s="63" t="s">
        <v>98</v>
      </c>
      <c r="C1" s="63" t="s">
        <v>99</v>
      </c>
      <c r="D1" s="63" t="s">
        <v>100</v>
      </c>
      <c r="E1" s="63" t="s">
        <v>82</v>
      </c>
      <c r="F1" s="63" t="s">
        <v>111</v>
      </c>
      <c r="G1" s="63" t="s">
        <v>86</v>
      </c>
      <c r="H1" s="63" t="s">
        <v>83</v>
      </c>
      <c r="I1" s="63" t="s">
        <v>84</v>
      </c>
      <c r="J1" s="63" t="s">
        <v>85</v>
      </c>
      <c r="K1" s="63" t="s">
        <v>101</v>
      </c>
      <c r="L1" s="63" t="s">
        <v>102</v>
      </c>
      <c r="M1" s="63" t="s">
        <v>89</v>
      </c>
      <c r="N1" s="63" t="s">
        <v>103</v>
      </c>
      <c r="O1" s="63" t="s">
        <v>90</v>
      </c>
      <c r="P1" s="63" t="s">
        <v>104</v>
      </c>
      <c r="Q1" s="63" t="s">
        <v>105</v>
      </c>
      <c r="R1" s="63" t="s">
        <v>91</v>
      </c>
      <c r="S1" s="63" t="s">
        <v>92</v>
      </c>
      <c r="T1" s="63" t="s">
        <v>93</v>
      </c>
      <c r="U1" s="63" t="s">
        <v>94</v>
      </c>
      <c r="V1" s="63" t="s">
        <v>95</v>
      </c>
      <c r="W1" s="63" t="s">
        <v>96</v>
      </c>
      <c r="X1" s="56" t="s">
        <v>106</v>
      </c>
      <c r="Y1" s="56" t="s">
        <v>109</v>
      </c>
      <c r="Z1" s="56" t="s">
        <v>110</v>
      </c>
    </row>
    <row r="2" spans="1:26" hidden="1" x14ac:dyDescent="0.25">
      <c r="A2" s="56" t="s">
        <v>78</v>
      </c>
      <c r="B2" s="56" t="s">
        <v>88</v>
      </c>
      <c r="C2" s="56" t="s">
        <v>107</v>
      </c>
      <c r="D2" s="56" t="s">
        <v>75</v>
      </c>
      <c r="E2" s="56" t="s">
        <v>75</v>
      </c>
      <c r="F2" s="56" t="s">
        <v>76</v>
      </c>
      <c r="G2" s="56" t="s">
        <v>75</v>
      </c>
      <c r="H2" s="56" t="s">
        <v>75</v>
      </c>
      <c r="I2" s="56" t="s">
        <v>75</v>
      </c>
      <c r="J2" s="56" t="s">
        <v>75</v>
      </c>
      <c r="K2" s="56" t="s">
        <v>75</v>
      </c>
      <c r="L2" s="56" t="s">
        <v>75</v>
      </c>
      <c r="M2" s="56" t="s">
        <v>75</v>
      </c>
      <c r="N2" s="56" t="s">
        <v>75</v>
      </c>
      <c r="O2">
        <v>2187550727.1300001</v>
      </c>
      <c r="P2">
        <v>1174788289.5999999</v>
      </c>
      <c r="Q2">
        <v>198509.53101223099</v>
      </c>
      <c r="R2">
        <v>0</v>
      </c>
      <c r="S2">
        <v>0</v>
      </c>
      <c r="T2">
        <v>0</v>
      </c>
      <c r="U2">
        <v>0</v>
      </c>
      <c r="V2">
        <v>0</v>
      </c>
      <c r="W2">
        <v>0</v>
      </c>
      <c r="X2" s="56" t="s">
        <v>118</v>
      </c>
      <c r="Y2" s="56" t="s">
        <v>119</v>
      </c>
      <c r="Z2" s="56" t="s">
        <v>120</v>
      </c>
    </row>
    <row r="3" spans="1:26" hidden="1" x14ac:dyDescent="0.25">
      <c r="A3" s="56" t="s">
        <v>78</v>
      </c>
      <c r="B3" s="56" t="s">
        <v>88</v>
      </c>
      <c r="C3" s="56" t="s">
        <v>107</v>
      </c>
      <c r="D3" s="56" t="s">
        <v>76</v>
      </c>
      <c r="E3" s="56" t="s">
        <v>75</v>
      </c>
      <c r="F3" s="56" t="s">
        <v>75</v>
      </c>
      <c r="G3" s="56" t="s">
        <v>75</v>
      </c>
      <c r="H3" s="56" t="s">
        <v>75</v>
      </c>
      <c r="I3" s="56" t="s">
        <v>75</v>
      </c>
      <c r="J3" s="56" t="s">
        <v>75</v>
      </c>
      <c r="K3" s="56" t="s">
        <v>75</v>
      </c>
      <c r="L3" s="56" t="s">
        <v>75</v>
      </c>
      <c r="M3" s="56" t="s">
        <v>75</v>
      </c>
      <c r="N3" s="56" t="s">
        <v>75</v>
      </c>
      <c r="O3">
        <v>3303722980.7599902</v>
      </c>
      <c r="P3">
        <v>1154333080.55493</v>
      </c>
      <c r="Q3">
        <v>126977477.207036</v>
      </c>
      <c r="R3">
        <v>62223610.14119</v>
      </c>
      <c r="S3">
        <v>23865044.754477199</v>
      </c>
      <c r="T3">
        <v>5079192.8089279998</v>
      </c>
      <c r="U3">
        <v>1333931.2506619999</v>
      </c>
      <c r="V3">
        <v>1333931.2506619999</v>
      </c>
      <c r="W3">
        <v>0</v>
      </c>
      <c r="X3" s="56" t="s">
        <v>118</v>
      </c>
      <c r="Y3" s="56" t="s">
        <v>119</v>
      </c>
      <c r="Z3" s="56" t="s">
        <v>120</v>
      </c>
    </row>
    <row r="4" spans="1:26" hidden="1" x14ac:dyDescent="0.25">
      <c r="A4" s="56" t="s">
        <v>78</v>
      </c>
      <c r="B4" s="56" t="s">
        <v>88</v>
      </c>
      <c r="C4" s="56" t="s">
        <v>107</v>
      </c>
      <c r="D4" s="56" t="s">
        <v>75</v>
      </c>
      <c r="E4" s="56" t="s">
        <v>75</v>
      </c>
      <c r="F4" s="56" t="s">
        <v>75</v>
      </c>
      <c r="G4" s="56" t="s">
        <v>75</v>
      </c>
      <c r="H4" s="56" t="s">
        <v>75</v>
      </c>
      <c r="I4" s="56" t="s">
        <v>75</v>
      </c>
      <c r="J4" s="56" t="s">
        <v>75</v>
      </c>
      <c r="K4" s="56" t="s">
        <v>75</v>
      </c>
      <c r="L4" s="56" t="s">
        <v>75</v>
      </c>
      <c r="M4" s="56" t="s">
        <v>75</v>
      </c>
      <c r="N4" s="56" t="s">
        <v>75</v>
      </c>
      <c r="O4">
        <v>51745142464.309898</v>
      </c>
      <c r="P4">
        <v>10760199809.839899</v>
      </c>
      <c r="Q4">
        <v>22902544.500962202</v>
      </c>
      <c r="R4">
        <v>0</v>
      </c>
      <c r="S4">
        <v>0</v>
      </c>
      <c r="T4">
        <v>0</v>
      </c>
      <c r="U4">
        <v>0</v>
      </c>
      <c r="V4">
        <v>0</v>
      </c>
      <c r="W4">
        <v>0</v>
      </c>
      <c r="X4" s="56" t="s">
        <v>118</v>
      </c>
      <c r="Y4" s="56" t="s">
        <v>119</v>
      </c>
      <c r="Z4" s="56" t="s">
        <v>120</v>
      </c>
    </row>
    <row r="5" spans="1:26" hidden="1" x14ac:dyDescent="0.25">
      <c r="A5" s="56" t="s">
        <v>78</v>
      </c>
      <c r="B5" s="56" t="s">
        <v>88</v>
      </c>
      <c r="C5" s="56" t="s">
        <v>107</v>
      </c>
      <c r="D5" s="56" t="s">
        <v>75</v>
      </c>
      <c r="E5" s="56" t="s">
        <v>75</v>
      </c>
      <c r="F5" s="56" t="s">
        <v>75</v>
      </c>
      <c r="G5" s="56" t="s">
        <v>75</v>
      </c>
      <c r="H5" s="56" t="s">
        <v>75</v>
      </c>
      <c r="I5" s="56" t="s">
        <v>75</v>
      </c>
      <c r="J5" s="56" t="s">
        <v>75</v>
      </c>
      <c r="K5" s="56" t="s">
        <v>75</v>
      </c>
      <c r="L5" s="56" t="s">
        <v>75</v>
      </c>
      <c r="M5" s="56" t="s">
        <v>76</v>
      </c>
      <c r="N5" s="56" t="s">
        <v>75</v>
      </c>
      <c r="O5">
        <v>1229903.52</v>
      </c>
      <c r="P5">
        <v>1229903.52</v>
      </c>
      <c r="Q5">
        <v>0</v>
      </c>
      <c r="R5">
        <v>0</v>
      </c>
      <c r="S5">
        <v>0</v>
      </c>
      <c r="T5">
        <v>0</v>
      </c>
      <c r="U5">
        <v>0</v>
      </c>
      <c r="V5">
        <v>0</v>
      </c>
      <c r="W5">
        <v>0</v>
      </c>
      <c r="X5" s="56" t="s">
        <v>118</v>
      </c>
      <c r="Y5" s="56" t="s">
        <v>119</v>
      </c>
      <c r="Z5" s="56" t="s">
        <v>120</v>
      </c>
    </row>
    <row r="6" spans="1:26" hidden="1" x14ac:dyDescent="0.25">
      <c r="A6" s="56" t="s">
        <v>78</v>
      </c>
      <c r="B6" s="56" t="s">
        <v>88</v>
      </c>
      <c r="C6" s="56" t="s">
        <v>81</v>
      </c>
      <c r="D6" s="56" t="s">
        <v>75</v>
      </c>
      <c r="E6" s="56" t="s">
        <v>75</v>
      </c>
      <c r="F6" s="56" t="s">
        <v>75</v>
      </c>
      <c r="G6" s="56" t="s">
        <v>76</v>
      </c>
      <c r="H6" s="56" t="s">
        <v>75</v>
      </c>
      <c r="I6" s="56" t="s">
        <v>75</v>
      </c>
      <c r="J6" s="56" t="s">
        <v>75</v>
      </c>
      <c r="K6" s="56" t="s">
        <v>75</v>
      </c>
      <c r="L6" s="56" t="s">
        <v>75</v>
      </c>
      <c r="M6" s="56" t="s">
        <v>75</v>
      </c>
      <c r="N6" s="56" t="s">
        <v>75</v>
      </c>
      <c r="O6">
        <v>27581819441</v>
      </c>
      <c r="P6">
        <v>27581819441</v>
      </c>
      <c r="Q6">
        <v>1989661165.6399901</v>
      </c>
      <c r="R6">
        <v>0</v>
      </c>
      <c r="S6">
        <v>0</v>
      </c>
      <c r="T6">
        <v>0</v>
      </c>
      <c r="U6">
        <v>0</v>
      </c>
      <c r="V6">
        <v>0</v>
      </c>
      <c r="W6">
        <v>0</v>
      </c>
      <c r="X6" s="56" t="s">
        <v>118</v>
      </c>
      <c r="Y6" s="56" t="s">
        <v>119</v>
      </c>
      <c r="Z6" s="56" t="s">
        <v>120</v>
      </c>
    </row>
    <row r="7" spans="1:26" hidden="1" x14ac:dyDescent="0.25">
      <c r="A7" s="56" t="s">
        <v>78</v>
      </c>
      <c r="B7" s="56" t="s">
        <v>88</v>
      </c>
      <c r="C7" s="56" t="s">
        <v>81</v>
      </c>
      <c r="D7" s="56" t="s">
        <v>75</v>
      </c>
      <c r="E7" s="56" t="s">
        <v>75</v>
      </c>
      <c r="F7" s="56" t="s">
        <v>75</v>
      </c>
      <c r="G7" s="56" t="s">
        <v>75</v>
      </c>
      <c r="H7" s="56" t="s">
        <v>75</v>
      </c>
      <c r="I7" s="56" t="s">
        <v>75</v>
      </c>
      <c r="J7" s="56" t="s">
        <v>75</v>
      </c>
      <c r="K7" s="56" t="s">
        <v>75</v>
      </c>
      <c r="L7" s="56" t="s">
        <v>75</v>
      </c>
      <c r="M7" s="56" t="s">
        <v>76</v>
      </c>
      <c r="N7" s="56" t="s">
        <v>75</v>
      </c>
      <c r="O7">
        <v>25811165.260000002</v>
      </c>
      <c r="P7">
        <v>25811165.260000002</v>
      </c>
      <c r="Q7">
        <v>0</v>
      </c>
      <c r="R7">
        <v>0</v>
      </c>
      <c r="S7">
        <v>0</v>
      </c>
      <c r="T7">
        <v>0</v>
      </c>
      <c r="U7">
        <v>0</v>
      </c>
      <c r="V7">
        <v>0</v>
      </c>
      <c r="W7">
        <v>0</v>
      </c>
      <c r="X7" s="56" t="s">
        <v>118</v>
      </c>
      <c r="Y7" s="56" t="s">
        <v>119</v>
      </c>
      <c r="Z7" s="56" t="s">
        <v>120</v>
      </c>
    </row>
    <row r="8" spans="1:26" hidden="1" x14ac:dyDescent="0.25">
      <c r="A8" s="56" t="s">
        <v>78</v>
      </c>
      <c r="B8" s="56" t="s">
        <v>88</v>
      </c>
      <c r="C8" s="56" t="s">
        <v>81</v>
      </c>
      <c r="D8" s="56" t="s">
        <v>75</v>
      </c>
      <c r="E8" s="56" t="s">
        <v>75</v>
      </c>
      <c r="F8" s="56" t="s">
        <v>75</v>
      </c>
      <c r="G8" s="56" t="s">
        <v>76</v>
      </c>
      <c r="H8" s="56" t="s">
        <v>75</v>
      </c>
      <c r="I8" s="56" t="s">
        <v>75</v>
      </c>
      <c r="J8" s="56" t="s">
        <v>75</v>
      </c>
      <c r="K8" s="56" t="s">
        <v>75</v>
      </c>
      <c r="L8" s="56" t="s">
        <v>75</v>
      </c>
      <c r="M8" s="56" t="s">
        <v>76</v>
      </c>
      <c r="N8" s="56" t="s">
        <v>75</v>
      </c>
      <c r="O8">
        <v>123257161.65000001</v>
      </c>
      <c r="P8">
        <v>123257161.65000001</v>
      </c>
      <c r="Q8">
        <v>0</v>
      </c>
      <c r="R8">
        <v>0</v>
      </c>
      <c r="S8">
        <v>0</v>
      </c>
      <c r="T8">
        <v>0</v>
      </c>
      <c r="U8">
        <v>0</v>
      </c>
      <c r="V8">
        <v>0</v>
      </c>
      <c r="W8">
        <v>0</v>
      </c>
      <c r="X8" s="56" t="s">
        <v>118</v>
      </c>
      <c r="Y8" s="56" t="s">
        <v>119</v>
      </c>
      <c r="Z8" s="56" t="s">
        <v>120</v>
      </c>
    </row>
    <row r="9" spans="1:26" hidden="1" x14ac:dyDescent="0.25">
      <c r="A9" s="56" t="s">
        <v>78</v>
      </c>
      <c r="B9" s="56" t="s">
        <v>88</v>
      </c>
      <c r="C9" s="56" t="s">
        <v>81</v>
      </c>
      <c r="D9" s="56" t="s">
        <v>75</v>
      </c>
      <c r="E9" s="56" t="s">
        <v>75</v>
      </c>
      <c r="F9" s="56" t="s">
        <v>75</v>
      </c>
      <c r="G9" s="56" t="s">
        <v>75</v>
      </c>
      <c r="H9" s="56" t="s">
        <v>75</v>
      </c>
      <c r="I9" s="56" t="s">
        <v>75</v>
      </c>
      <c r="J9" s="56" t="s">
        <v>75</v>
      </c>
      <c r="K9" s="56" t="s">
        <v>75</v>
      </c>
      <c r="L9" s="56" t="s">
        <v>75</v>
      </c>
      <c r="M9" s="56" t="s">
        <v>75</v>
      </c>
      <c r="N9" s="56" t="s">
        <v>75</v>
      </c>
      <c r="O9">
        <v>5859685289.1000004</v>
      </c>
      <c r="P9">
        <v>5859685289.1000004</v>
      </c>
      <c r="Q9">
        <v>0</v>
      </c>
      <c r="R9">
        <v>0</v>
      </c>
      <c r="S9">
        <v>0</v>
      </c>
      <c r="T9">
        <v>0</v>
      </c>
      <c r="U9">
        <v>0</v>
      </c>
      <c r="V9">
        <v>0</v>
      </c>
      <c r="W9">
        <v>0</v>
      </c>
      <c r="X9" s="56" t="s">
        <v>118</v>
      </c>
      <c r="Y9" s="56" t="s">
        <v>119</v>
      </c>
      <c r="Z9" s="56" t="s">
        <v>120</v>
      </c>
    </row>
    <row r="10" spans="1:26" hidden="1" x14ac:dyDescent="0.25">
      <c r="A10" s="56" t="s">
        <v>78</v>
      </c>
      <c r="B10" s="56" t="s">
        <v>88</v>
      </c>
      <c r="C10" s="56" t="s">
        <v>81</v>
      </c>
      <c r="D10" s="56" t="s">
        <v>75</v>
      </c>
      <c r="E10" s="56" t="s">
        <v>76</v>
      </c>
      <c r="F10" s="56" t="s">
        <v>75</v>
      </c>
      <c r="G10" s="56" t="s">
        <v>75</v>
      </c>
      <c r="H10" s="56" t="s">
        <v>75</v>
      </c>
      <c r="I10" s="56" t="s">
        <v>75</v>
      </c>
      <c r="J10" s="56" t="s">
        <v>75</v>
      </c>
      <c r="K10" s="56" t="s">
        <v>75</v>
      </c>
      <c r="L10" s="56" t="s">
        <v>75</v>
      </c>
      <c r="M10" s="56" t="s">
        <v>75</v>
      </c>
      <c r="N10" s="56" t="s">
        <v>75</v>
      </c>
      <c r="O10">
        <v>264026705.44999999</v>
      </c>
      <c r="P10">
        <v>264026705.44999999</v>
      </c>
      <c r="Q10">
        <v>0</v>
      </c>
      <c r="R10">
        <v>0</v>
      </c>
      <c r="S10">
        <v>0</v>
      </c>
      <c r="T10">
        <v>0</v>
      </c>
      <c r="U10">
        <v>0</v>
      </c>
      <c r="V10">
        <v>0</v>
      </c>
      <c r="W10">
        <v>0</v>
      </c>
      <c r="X10" s="56" t="s">
        <v>118</v>
      </c>
      <c r="Y10" s="56" t="s">
        <v>119</v>
      </c>
      <c r="Z10" s="56" t="s">
        <v>120</v>
      </c>
    </row>
    <row r="11" spans="1:26" hidden="1" x14ac:dyDescent="0.25">
      <c r="A11" s="56" t="s">
        <v>78</v>
      </c>
      <c r="B11" s="56" t="s">
        <v>88</v>
      </c>
      <c r="C11" s="56" t="s">
        <v>80</v>
      </c>
      <c r="D11" s="56" t="s">
        <v>76</v>
      </c>
      <c r="E11" s="56" t="s">
        <v>75</v>
      </c>
      <c r="F11" s="56" t="s">
        <v>75</v>
      </c>
      <c r="G11" s="56" t="s">
        <v>75</v>
      </c>
      <c r="H11" s="56" t="s">
        <v>75</v>
      </c>
      <c r="I11" s="56" t="s">
        <v>75</v>
      </c>
      <c r="J11" s="56" t="s">
        <v>75</v>
      </c>
      <c r="K11" s="56" t="s">
        <v>75</v>
      </c>
      <c r="L11" s="56" t="s">
        <v>75</v>
      </c>
      <c r="M11" s="56" t="s">
        <v>75</v>
      </c>
      <c r="N11" s="56" t="s">
        <v>75</v>
      </c>
      <c r="O11">
        <v>1089334912.3</v>
      </c>
      <c r="P11">
        <v>68865568.933642</v>
      </c>
      <c r="Q11">
        <v>0</v>
      </c>
      <c r="R11">
        <v>0</v>
      </c>
      <c r="S11">
        <v>0</v>
      </c>
      <c r="T11">
        <v>0</v>
      </c>
      <c r="U11">
        <v>0</v>
      </c>
      <c r="V11">
        <v>0</v>
      </c>
      <c r="W11">
        <v>0</v>
      </c>
      <c r="X11" s="56" t="s">
        <v>118</v>
      </c>
      <c r="Y11" s="56" t="s">
        <v>119</v>
      </c>
      <c r="Z11" s="56" t="s">
        <v>120</v>
      </c>
    </row>
    <row r="12" spans="1:26" hidden="1" x14ac:dyDescent="0.25">
      <c r="A12" s="56" t="s">
        <v>78</v>
      </c>
      <c r="B12" s="56" t="s">
        <v>88</v>
      </c>
      <c r="C12" s="56" t="s">
        <v>80</v>
      </c>
      <c r="D12" s="56" t="s">
        <v>75</v>
      </c>
      <c r="E12" s="56" t="s">
        <v>75</v>
      </c>
      <c r="F12" s="56" t="s">
        <v>75</v>
      </c>
      <c r="G12" s="56" t="s">
        <v>75</v>
      </c>
      <c r="H12" s="56" t="s">
        <v>75</v>
      </c>
      <c r="I12" s="56" t="s">
        <v>75</v>
      </c>
      <c r="J12" s="56" t="s">
        <v>75</v>
      </c>
      <c r="K12" s="56" t="s">
        <v>75</v>
      </c>
      <c r="L12" s="56" t="s">
        <v>75</v>
      </c>
      <c r="M12" s="56" t="s">
        <v>75</v>
      </c>
      <c r="N12" s="56" t="s">
        <v>75</v>
      </c>
      <c r="O12">
        <v>2010217716.75</v>
      </c>
      <c r="P12">
        <v>0</v>
      </c>
      <c r="Q12">
        <v>0</v>
      </c>
      <c r="R12">
        <v>0</v>
      </c>
      <c r="S12">
        <v>0</v>
      </c>
      <c r="T12">
        <v>0</v>
      </c>
      <c r="U12">
        <v>0</v>
      </c>
      <c r="V12">
        <v>0</v>
      </c>
      <c r="W12">
        <v>0</v>
      </c>
      <c r="X12" s="56" t="s">
        <v>118</v>
      </c>
      <c r="Y12" s="56" t="s">
        <v>119</v>
      </c>
      <c r="Z12" s="56" t="s">
        <v>120</v>
      </c>
    </row>
    <row r="13" spans="1:26" x14ac:dyDescent="0.25">
      <c r="A13" s="56" t="s">
        <v>78</v>
      </c>
      <c r="B13" s="56" t="s">
        <v>88</v>
      </c>
      <c r="C13" s="56" t="s">
        <v>79</v>
      </c>
      <c r="D13" s="56" t="s">
        <v>75</v>
      </c>
      <c r="E13" s="56" t="s">
        <v>75</v>
      </c>
      <c r="F13" s="56" t="s">
        <v>75</v>
      </c>
      <c r="G13" s="56" t="s">
        <v>75</v>
      </c>
      <c r="H13" s="56" t="s">
        <v>75</v>
      </c>
      <c r="I13" s="56" t="s">
        <v>75</v>
      </c>
      <c r="J13" s="56" t="s">
        <v>75</v>
      </c>
      <c r="K13" s="56" t="s">
        <v>76</v>
      </c>
      <c r="L13" s="56" t="s">
        <v>75</v>
      </c>
      <c r="M13" s="56" t="s">
        <v>75</v>
      </c>
      <c r="N13" s="56" t="s">
        <v>75</v>
      </c>
      <c r="O13">
        <v>169842650.37</v>
      </c>
      <c r="P13">
        <v>0</v>
      </c>
      <c r="Q13">
        <v>0</v>
      </c>
      <c r="R13">
        <v>0</v>
      </c>
      <c r="S13">
        <v>0</v>
      </c>
      <c r="T13">
        <v>0</v>
      </c>
      <c r="U13">
        <v>0</v>
      </c>
      <c r="V13">
        <v>0</v>
      </c>
      <c r="W13">
        <v>0</v>
      </c>
      <c r="X13" s="56" t="s">
        <v>118</v>
      </c>
      <c r="Y13" s="56" t="s">
        <v>119</v>
      </c>
      <c r="Z13" s="56" t="s">
        <v>120</v>
      </c>
    </row>
    <row r="14" spans="1:26" x14ac:dyDescent="0.25">
      <c r="A14" s="56" t="s">
        <v>78</v>
      </c>
      <c r="B14" s="56" t="s">
        <v>88</v>
      </c>
      <c r="C14" s="56" t="s">
        <v>79</v>
      </c>
      <c r="D14" s="56" t="s">
        <v>76</v>
      </c>
      <c r="E14" s="56" t="s">
        <v>75</v>
      </c>
      <c r="F14" s="56" t="s">
        <v>75</v>
      </c>
      <c r="G14" s="56" t="s">
        <v>75</v>
      </c>
      <c r="H14" s="56" t="s">
        <v>75</v>
      </c>
      <c r="I14" s="56" t="s">
        <v>75</v>
      </c>
      <c r="J14" s="56" t="s">
        <v>75</v>
      </c>
      <c r="K14" s="56" t="s">
        <v>75</v>
      </c>
      <c r="L14" s="56" t="s">
        <v>75</v>
      </c>
      <c r="M14" s="56" t="s">
        <v>75</v>
      </c>
      <c r="N14" s="56" t="s">
        <v>76</v>
      </c>
      <c r="O14">
        <v>48239190.520000003</v>
      </c>
      <c r="P14">
        <v>0</v>
      </c>
      <c r="Q14">
        <v>0</v>
      </c>
      <c r="R14">
        <v>0</v>
      </c>
      <c r="S14">
        <v>0</v>
      </c>
      <c r="T14">
        <v>0</v>
      </c>
      <c r="U14">
        <v>0</v>
      </c>
      <c r="V14">
        <v>0</v>
      </c>
      <c r="W14">
        <v>0</v>
      </c>
      <c r="X14" s="56" t="s">
        <v>118</v>
      </c>
      <c r="Y14" s="56" t="s">
        <v>119</v>
      </c>
      <c r="Z14" s="56" t="s">
        <v>120</v>
      </c>
    </row>
    <row r="15" spans="1:26" x14ac:dyDescent="0.25">
      <c r="A15" s="56" t="s">
        <v>78</v>
      </c>
      <c r="B15" s="56" t="s">
        <v>88</v>
      </c>
      <c r="C15" s="56" t="s">
        <v>79</v>
      </c>
      <c r="D15" s="56" t="s">
        <v>75</v>
      </c>
      <c r="E15" s="56" t="s">
        <v>75</v>
      </c>
      <c r="F15" s="56" t="s">
        <v>75</v>
      </c>
      <c r="G15" s="56" t="s">
        <v>75</v>
      </c>
      <c r="H15" s="56" t="s">
        <v>75</v>
      </c>
      <c r="I15" s="56" t="s">
        <v>75</v>
      </c>
      <c r="J15" s="56" t="s">
        <v>75</v>
      </c>
      <c r="K15" s="56" t="s">
        <v>75</v>
      </c>
      <c r="L15" s="56" t="s">
        <v>75</v>
      </c>
      <c r="M15" s="56" t="s">
        <v>75</v>
      </c>
      <c r="N15" s="56" t="s">
        <v>76</v>
      </c>
      <c r="O15">
        <v>1355662807.3699999</v>
      </c>
      <c r="P15">
        <v>0</v>
      </c>
      <c r="Q15">
        <v>0</v>
      </c>
      <c r="R15">
        <v>0</v>
      </c>
      <c r="S15">
        <v>0</v>
      </c>
      <c r="T15">
        <v>0</v>
      </c>
      <c r="U15">
        <v>0</v>
      </c>
      <c r="V15">
        <v>0</v>
      </c>
      <c r="W15">
        <v>0</v>
      </c>
      <c r="X15" s="56" t="s">
        <v>118</v>
      </c>
      <c r="Y15" s="56" t="s">
        <v>119</v>
      </c>
      <c r="Z15" s="56" t="s">
        <v>120</v>
      </c>
    </row>
    <row r="16" spans="1:26" hidden="1" x14ac:dyDescent="0.25">
      <c r="A16" s="56" t="s">
        <v>78</v>
      </c>
      <c r="B16" s="56" t="s">
        <v>88</v>
      </c>
      <c r="C16" s="56" t="s">
        <v>108</v>
      </c>
      <c r="D16" s="56" t="s">
        <v>76</v>
      </c>
      <c r="E16" s="56" t="s">
        <v>75</v>
      </c>
      <c r="F16" s="56" t="s">
        <v>75</v>
      </c>
      <c r="G16" s="56" t="s">
        <v>75</v>
      </c>
      <c r="H16" s="56" t="s">
        <v>75</v>
      </c>
      <c r="I16" s="56" t="s">
        <v>75</v>
      </c>
      <c r="J16" s="56" t="s">
        <v>75</v>
      </c>
      <c r="K16" s="56" t="s">
        <v>75</v>
      </c>
      <c r="L16" s="56" t="s">
        <v>75</v>
      </c>
      <c r="M16" s="56" t="s">
        <v>75</v>
      </c>
      <c r="N16" s="56" t="s">
        <v>75</v>
      </c>
      <c r="O16">
        <v>1341879783.53</v>
      </c>
      <c r="P16">
        <v>0</v>
      </c>
      <c r="Q16">
        <v>0</v>
      </c>
      <c r="R16">
        <v>0</v>
      </c>
      <c r="S16">
        <v>0</v>
      </c>
      <c r="T16">
        <v>0</v>
      </c>
      <c r="U16">
        <v>0</v>
      </c>
      <c r="V16">
        <v>0</v>
      </c>
      <c r="W16">
        <v>0</v>
      </c>
      <c r="X16" s="56" t="s">
        <v>118</v>
      </c>
      <c r="Y16" s="56" t="s">
        <v>119</v>
      </c>
      <c r="Z16" s="56" t="s">
        <v>120</v>
      </c>
    </row>
    <row r="17" spans="1:26" hidden="1" x14ac:dyDescent="0.25">
      <c r="A17" s="56" t="s">
        <v>78</v>
      </c>
      <c r="B17" s="56" t="s">
        <v>88</v>
      </c>
      <c r="C17" s="56" t="s">
        <v>108</v>
      </c>
      <c r="D17" s="56" t="s">
        <v>75</v>
      </c>
      <c r="E17" s="56" t="s">
        <v>75</v>
      </c>
      <c r="F17" s="56" t="s">
        <v>76</v>
      </c>
      <c r="G17" s="56" t="s">
        <v>75</v>
      </c>
      <c r="H17" s="56" t="s">
        <v>76</v>
      </c>
      <c r="I17" s="56" t="s">
        <v>75</v>
      </c>
      <c r="J17" s="56" t="s">
        <v>75</v>
      </c>
      <c r="K17" s="56" t="s">
        <v>75</v>
      </c>
      <c r="L17" s="56" t="s">
        <v>75</v>
      </c>
      <c r="M17" s="56" t="s">
        <v>75</v>
      </c>
      <c r="N17" s="56" t="s">
        <v>75</v>
      </c>
      <c r="O17">
        <v>997279232.90999901</v>
      </c>
      <c r="P17">
        <v>0</v>
      </c>
      <c r="Q17">
        <v>0</v>
      </c>
      <c r="R17">
        <v>0</v>
      </c>
      <c r="S17">
        <v>0</v>
      </c>
      <c r="T17">
        <v>0</v>
      </c>
      <c r="U17">
        <v>0</v>
      </c>
      <c r="V17">
        <v>0</v>
      </c>
      <c r="W17">
        <v>0</v>
      </c>
      <c r="X17" s="56" t="s">
        <v>118</v>
      </c>
      <c r="Y17" s="56" t="s">
        <v>119</v>
      </c>
      <c r="Z17" s="56" t="s">
        <v>120</v>
      </c>
    </row>
    <row r="18" spans="1:26" hidden="1" x14ac:dyDescent="0.25">
      <c r="A18" s="56" t="s">
        <v>78</v>
      </c>
      <c r="B18" s="56" t="s">
        <v>88</v>
      </c>
      <c r="C18" s="56" t="s">
        <v>108</v>
      </c>
      <c r="D18" s="56" t="s">
        <v>75</v>
      </c>
      <c r="E18" s="56" t="s">
        <v>75</v>
      </c>
      <c r="F18" s="56" t="s">
        <v>75</v>
      </c>
      <c r="G18" s="56" t="s">
        <v>75</v>
      </c>
      <c r="H18" s="56" t="s">
        <v>75</v>
      </c>
      <c r="I18" s="56" t="s">
        <v>76</v>
      </c>
      <c r="J18" s="56" t="s">
        <v>75</v>
      </c>
      <c r="K18" s="56" t="s">
        <v>75</v>
      </c>
      <c r="L18" s="56" t="s">
        <v>75</v>
      </c>
      <c r="M18" s="56" t="s">
        <v>75</v>
      </c>
      <c r="N18" s="56" t="s">
        <v>75</v>
      </c>
      <c r="O18">
        <v>82880753.409999996</v>
      </c>
      <c r="P18">
        <v>0</v>
      </c>
      <c r="Q18">
        <v>0</v>
      </c>
      <c r="R18">
        <v>0</v>
      </c>
      <c r="S18">
        <v>0</v>
      </c>
      <c r="T18">
        <v>0</v>
      </c>
      <c r="U18">
        <v>0</v>
      </c>
      <c r="V18">
        <v>0</v>
      </c>
      <c r="W18">
        <v>0</v>
      </c>
      <c r="X18" s="56" t="s">
        <v>118</v>
      </c>
      <c r="Y18" s="56" t="s">
        <v>119</v>
      </c>
      <c r="Z18" s="56" t="s">
        <v>120</v>
      </c>
    </row>
    <row r="19" spans="1:26" hidden="1" x14ac:dyDescent="0.25">
      <c r="A19" s="56" t="s">
        <v>78</v>
      </c>
      <c r="B19" s="56" t="s">
        <v>88</v>
      </c>
      <c r="C19" s="56" t="s">
        <v>108</v>
      </c>
      <c r="D19" s="56" t="s">
        <v>76</v>
      </c>
      <c r="E19" s="56" t="s">
        <v>75</v>
      </c>
      <c r="F19" s="56" t="s">
        <v>75</v>
      </c>
      <c r="G19" s="56" t="s">
        <v>75</v>
      </c>
      <c r="H19" s="56" t="s">
        <v>75</v>
      </c>
      <c r="I19" s="56" t="s">
        <v>76</v>
      </c>
      <c r="J19" s="56" t="s">
        <v>75</v>
      </c>
      <c r="K19" s="56" t="s">
        <v>75</v>
      </c>
      <c r="L19" s="56" t="s">
        <v>75</v>
      </c>
      <c r="M19" s="56" t="s">
        <v>75</v>
      </c>
      <c r="N19" s="56" t="s">
        <v>75</v>
      </c>
      <c r="O19">
        <v>3763.55</v>
      </c>
      <c r="P19">
        <v>0</v>
      </c>
      <c r="Q19">
        <v>0</v>
      </c>
      <c r="R19">
        <v>0</v>
      </c>
      <c r="S19">
        <v>0</v>
      </c>
      <c r="T19">
        <v>0</v>
      </c>
      <c r="U19">
        <v>0</v>
      </c>
      <c r="V19">
        <v>0</v>
      </c>
      <c r="W19">
        <v>0</v>
      </c>
      <c r="X19" s="56" t="s">
        <v>118</v>
      </c>
      <c r="Y19" s="56" t="s">
        <v>119</v>
      </c>
      <c r="Z19" s="56" t="s">
        <v>120</v>
      </c>
    </row>
    <row r="20" spans="1:26" hidden="1" x14ac:dyDescent="0.25">
      <c r="A20" s="56" t="s">
        <v>78</v>
      </c>
      <c r="B20" s="56" t="s">
        <v>88</v>
      </c>
      <c r="C20" s="56" t="s">
        <v>108</v>
      </c>
      <c r="D20" s="56" t="s">
        <v>75</v>
      </c>
      <c r="E20" s="56" t="s">
        <v>75</v>
      </c>
      <c r="F20" s="56" t="s">
        <v>76</v>
      </c>
      <c r="G20" s="56" t="s">
        <v>75</v>
      </c>
      <c r="H20" s="56" t="s">
        <v>75</v>
      </c>
      <c r="I20" s="56" t="s">
        <v>75</v>
      </c>
      <c r="J20" s="56" t="s">
        <v>75</v>
      </c>
      <c r="K20" s="56" t="s">
        <v>75</v>
      </c>
      <c r="L20" s="56" t="s">
        <v>75</v>
      </c>
      <c r="M20" s="56" t="s">
        <v>75</v>
      </c>
      <c r="N20" s="56" t="s">
        <v>75</v>
      </c>
      <c r="O20">
        <v>285673323.13999999</v>
      </c>
      <c r="P20">
        <v>0</v>
      </c>
      <c r="Q20">
        <v>0</v>
      </c>
      <c r="R20">
        <v>0</v>
      </c>
      <c r="S20">
        <v>0</v>
      </c>
      <c r="T20">
        <v>0</v>
      </c>
      <c r="U20">
        <v>0</v>
      </c>
      <c r="V20">
        <v>0</v>
      </c>
      <c r="W20">
        <v>0</v>
      </c>
      <c r="X20" s="56" t="s">
        <v>118</v>
      </c>
      <c r="Y20" s="56" t="s">
        <v>119</v>
      </c>
      <c r="Z20" s="56" t="s">
        <v>120</v>
      </c>
    </row>
    <row r="21" spans="1:26" hidden="1" x14ac:dyDescent="0.25">
      <c r="A21" s="56" t="s">
        <v>78</v>
      </c>
      <c r="B21" s="56" t="s">
        <v>88</v>
      </c>
      <c r="C21" s="56" t="s">
        <v>108</v>
      </c>
      <c r="D21" s="56" t="s">
        <v>76</v>
      </c>
      <c r="E21" s="56" t="s">
        <v>75</v>
      </c>
      <c r="F21" s="56" t="s">
        <v>75</v>
      </c>
      <c r="G21" s="56" t="s">
        <v>75</v>
      </c>
      <c r="H21" s="56" t="s">
        <v>75</v>
      </c>
      <c r="I21" s="56" t="s">
        <v>75</v>
      </c>
      <c r="J21" s="56" t="s">
        <v>76</v>
      </c>
      <c r="K21" s="56" t="s">
        <v>75</v>
      </c>
      <c r="L21" s="56" t="s">
        <v>75</v>
      </c>
      <c r="M21" s="56" t="s">
        <v>75</v>
      </c>
      <c r="N21" s="56" t="s">
        <v>75</v>
      </c>
      <c r="O21">
        <v>4211231.5</v>
      </c>
      <c r="P21">
        <v>306404.76419999998</v>
      </c>
      <c r="Q21">
        <v>0</v>
      </c>
      <c r="R21">
        <v>0</v>
      </c>
      <c r="S21">
        <v>0</v>
      </c>
      <c r="T21">
        <v>0</v>
      </c>
      <c r="U21">
        <v>0</v>
      </c>
      <c r="V21">
        <v>0</v>
      </c>
      <c r="W21">
        <v>0</v>
      </c>
      <c r="X21" s="56" t="s">
        <v>118</v>
      </c>
      <c r="Y21" s="56" t="s">
        <v>119</v>
      </c>
      <c r="Z21" s="56" t="s">
        <v>120</v>
      </c>
    </row>
    <row r="22" spans="1:26" hidden="1" x14ac:dyDescent="0.25">
      <c r="A22" s="56" t="s">
        <v>78</v>
      </c>
      <c r="B22" s="56" t="s">
        <v>88</v>
      </c>
      <c r="C22" s="56" t="s">
        <v>108</v>
      </c>
      <c r="D22" s="56" t="s">
        <v>75</v>
      </c>
      <c r="E22" s="56" t="s">
        <v>75</v>
      </c>
      <c r="F22" s="56" t="s">
        <v>75</v>
      </c>
      <c r="G22" s="56" t="s">
        <v>75</v>
      </c>
      <c r="H22" s="56" t="s">
        <v>76</v>
      </c>
      <c r="I22" s="56" t="s">
        <v>75</v>
      </c>
      <c r="J22" s="56" t="s">
        <v>75</v>
      </c>
      <c r="K22" s="56" t="s">
        <v>75</v>
      </c>
      <c r="L22" s="56" t="s">
        <v>75</v>
      </c>
      <c r="M22" s="56" t="s">
        <v>75</v>
      </c>
      <c r="N22" s="56" t="s">
        <v>75</v>
      </c>
      <c r="O22">
        <v>504388665.45999902</v>
      </c>
      <c r="P22">
        <v>0</v>
      </c>
      <c r="Q22">
        <v>0</v>
      </c>
      <c r="R22">
        <v>0</v>
      </c>
      <c r="S22">
        <v>0</v>
      </c>
      <c r="T22">
        <v>0</v>
      </c>
      <c r="U22">
        <v>0</v>
      </c>
      <c r="V22">
        <v>0</v>
      </c>
      <c r="W22">
        <v>0</v>
      </c>
      <c r="X22" s="56" t="s">
        <v>118</v>
      </c>
      <c r="Y22" s="56" t="s">
        <v>119</v>
      </c>
      <c r="Z22" s="56" t="s">
        <v>120</v>
      </c>
    </row>
    <row r="23" spans="1:26" hidden="1" x14ac:dyDescent="0.25">
      <c r="A23" s="56" t="s">
        <v>78</v>
      </c>
      <c r="B23" s="56" t="s">
        <v>88</v>
      </c>
      <c r="C23" s="56" t="s">
        <v>108</v>
      </c>
      <c r="D23" s="56" t="s">
        <v>75</v>
      </c>
      <c r="E23" s="56" t="s">
        <v>75</v>
      </c>
      <c r="F23" s="56" t="s">
        <v>75</v>
      </c>
      <c r="G23" s="56" t="s">
        <v>75</v>
      </c>
      <c r="H23" s="56" t="s">
        <v>75</v>
      </c>
      <c r="I23" s="56" t="s">
        <v>75</v>
      </c>
      <c r="J23" s="56" t="s">
        <v>76</v>
      </c>
      <c r="K23" s="56" t="s">
        <v>75</v>
      </c>
      <c r="L23" s="56" t="s">
        <v>75</v>
      </c>
      <c r="M23" s="56" t="s">
        <v>75</v>
      </c>
      <c r="N23" s="56" t="s">
        <v>75</v>
      </c>
      <c r="O23">
        <v>171841894.97999999</v>
      </c>
      <c r="P23">
        <v>0</v>
      </c>
      <c r="Q23">
        <v>0</v>
      </c>
      <c r="R23">
        <v>0</v>
      </c>
      <c r="S23">
        <v>0</v>
      </c>
      <c r="T23">
        <v>0</v>
      </c>
      <c r="U23">
        <v>0</v>
      </c>
      <c r="V23">
        <v>0</v>
      </c>
      <c r="W23">
        <v>0</v>
      </c>
      <c r="X23" s="56" t="s">
        <v>118</v>
      </c>
      <c r="Y23" s="56" t="s">
        <v>119</v>
      </c>
      <c r="Z23" s="56" t="s">
        <v>120</v>
      </c>
    </row>
    <row r="24" spans="1:26" hidden="1" x14ac:dyDescent="0.25">
      <c r="A24" s="56" t="s">
        <v>78</v>
      </c>
      <c r="B24" s="56" t="s">
        <v>88</v>
      </c>
      <c r="C24" s="56" t="s">
        <v>108</v>
      </c>
      <c r="D24" s="56" t="s">
        <v>75</v>
      </c>
      <c r="E24" s="56" t="s">
        <v>75</v>
      </c>
      <c r="F24" s="56" t="s">
        <v>75</v>
      </c>
      <c r="G24" s="56" t="s">
        <v>75</v>
      </c>
      <c r="H24" s="56" t="s">
        <v>75</v>
      </c>
      <c r="I24" s="56" t="s">
        <v>75</v>
      </c>
      <c r="J24" s="56" t="s">
        <v>75</v>
      </c>
      <c r="K24" s="56" t="s">
        <v>75</v>
      </c>
      <c r="L24" s="56" t="s">
        <v>75</v>
      </c>
      <c r="M24" s="56" t="s">
        <v>75</v>
      </c>
      <c r="N24" s="56" t="s">
        <v>75</v>
      </c>
      <c r="O24">
        <v>9917338601.8499908</v>
      </c>
      <c r="P24">
        <v>0</v>
      </c>
      <c r="Q24">
        <v>0</v>
      </c>
      <c r="R24">
        <v>0</v>
      </c>
      <c r="S24">
        <v>0</v>
      </c>
      <c r="T24">
        <v>0</v>
      </c>
      <c r="U24">
        <v>0</v>
      </c>
      <c r="V24">
        <v>0</v>
      </c>
      <c r="W24">
        <v>0</v>
      </c>
      <c r="X24" s="56" t="s">
        <v>118</v>
      </c>
      <c r="Y24" s="56" t="s">
        <v>119</v>
      </c>
      <c r="Z24" s="56" t="s">
        <v>120</v>
      </c>
    </row>
    <row r="25" spans="1:26" hidden="1" x14ac:dyDescent="0.25">
      <c r="A25" s="56" t="s">
        <v>78</v>
      </c>
      <c r="B25" s="56" t="s">
        <v>87</v>
      </c>
      <c r="C25" s="56" t="s">
        <v>107</v>
      </c>
      <c r="D25" s="56" t="s">
        <v>75</v>
      </c>
      <c r="E25" s="56" t="s">
        <v>75</v>
      </c>
      <c r="F25" s="56" t="s">
        <v>75</v>
      </c>
      <c r="G25" s="56" t="s">
        <v>75</v>
      </c>
      <c r="H25" s="56" t="s">
        <v>75</v>
      </c>
      <c r="I25" s="56" t="s">
        <v>75</v>
      </c>
      <c r="J25" s="56" t="s">
        <v>75</v>
      </c>
      <c r="K25" s="56" t="s">
        <v>75</v>
      </c>
      <c r="L25" s="56" t="s">
        <v>75</v>
      </c>
      <c r="M25" s="56" t="s">
        <v>75</v>
      </c>
      <c r="N25" s="56" t="s">
        <v>75</v>
      </c>
      <c r="O25">
        <v>478157513.88999999</v>
      </c>
      <c r="P25">
        <v>1615668.19</v>
      </c>
      <c r="Q25">
        <v>0</v>
      </c>
      <c r="R25">
        <v>0</v>
      </c>
      <c r="S25">
        <v>0</v>
      </c>
      <c r="T25">
        <v>0</v>
      </c>
      <c r="U25">
        <v>0</v>
      </c>
      <c r="V25">
        <v>0</v>
      </c>
      <c r="W25">
        <v>0</v>
      </c>
      <c r="X25" s="56" t="s">
        <v>118</v>
      </c>
      <c r="Y25" s="56" t="s">
        <v>119</v>
      </c>
      <c r="Z25" s="56" t="s">
        <v>120</v>
      </c>
    </row>
    <row r="26" spans="1:26" hidden="1" x14ac:dyDescent="0.25">
      <c r="A26" s="56" t="s">
        <v>78</v>
      </c>
      <c r="B26" s="56" t="s">
        <v>87</v>
      </c>
      <c r="C26" s="56" t="s">
        <v>107</v>
      </c>
      <c r="D26" s="56" t="s">
        <v>76</v>
      </c>
      <c r="E26" s="56" t="s">
        <v>75</v>
      </c>
      <c r="F26" s="56" t="s">
        <v>75</v>
      </c>
      <c r="G26" s="56" t="s">
        <v>75</v>
      </c>
      <c r="H26" s="56" t="s">
        <v>75</v>
      </c>
      <c r="I26" s="56" t="s">
        <v>75</v>
      </c>
      <c r="J26" s="56" t="s">
        <v>75</v>
      </c>
      <c r="K26" s="56" t="s">
        <v>75</v>
      </c>
      <c r="L26" s="56" t="s">
        <v>75</v>
      </c>
      <c r="M26" s="56" t="s">
        <v>75</v>
      </c>
      <c r="N26" s="56" t="s">
        <v>75</v>
      </c>
      <c r="O26">
        <v>29271887.66</v>
      </c>
      <c r="P26">
        <v>0</v>
      </c>
      <c r="Q26">
        <v>0</v>
      </c>
      <c r="R26">
        <v>0</v>
      </c>
      <c r="S26">
        <v>0</v>
      </c>
      <c r="T26">
        <v>0</v>
      </c>
      <c r="U26">
        <v>0</v>
      </c>
      <c r="V26">
        <v>0</v>
      </c>
      <c r="W26">
        <v>0</v>
      </c>
      <c r="X26" s="56" t="s">
        <v>118</v>
      </c>
      <c r="Y26" s="56" t="s">
        <v>119</v>
      </c>
      <c r="Z26" s="56" t="s">
        <v>120</v>
      </c>
    </row>
    <row r="27" spans="1:26" hidden="1" x14ac:dyDescent="0.25">
      <c r="A27" s="56" t="s">
        <v>78</v>
      </c>
      <c r="B27" s="56" t="s">
        <v>87</v>
      </c>
      <c r="C27" s="56" t="s">
        <v>81</v>
      </c>
      <c r="D27" s="56" t="s">
        <v>75</v>
      </c>
      <c r="E27" s="56" t="s">
        <v>75</v>
      </c>
      <c r="F27" s="56" t="s">
        <v>75</v>
      </c>
      <c r="G27" s="56" t="s">
        <v>76</v>
      </c>
      <c r="H27" s="56" t="s">
        <v>75</v>
      </c>
      <c r="I27" s="56" t="s">
        <v>75</v>
      </c>
      <c r="J27" s="56" t="s">
        <v>75</v>
      </c>
      <c r="K27" s="56" t="s">
        <v>75</v>
      </c>
      <c r="L27" s="56" t="s">
        <v>75</v>
      </c>
      <c r="M27" s="56" t="s">
        <v>76</v>
      </c>
      <c r="N27" s="56" t="s">
        <v>75</v>
      </c>
      <c r="O27">
        <v>51352.02</v>
      </c>
      <c r="P27">
        <v>51352.02</v>
      </c>
      <c r="Q27">
        <v>0</v>
      </c>
      <c r="R27">
        <v>0</v>
      </c>
      <c r="S27">
        <v>0</v>
      </c>
      <c r="T27">
        <v>0</v>
      </c>
      <c r="U27">
        <v>0</v>
      </c>
      <c r="V27">
        <v>0</v>
      </c>
      <c r="W27">
        <v>0</v>
      </c>
      <c r="X27" s="56" t="s">
        <v>118</v>
      </c>
      <c r="Y27" s="56" t="s">
        <v>119</v>
      </c>
      <c r="Z27" s="56" t="s">
        <v>120</v>
      </c>
    </row>
    <row r="28" spans="1:26" hidden="1" x14ac:dyDescent="0.25">
      <c r="A28" s="56" t="s">
        <v>78</v>
      </c>
      <c r="B28" s="56" t="s">
        <v>87</v>
      </c>
      <c r="C28" s="56" t="s">
        <v>81</v>
      </c>
      <c r="D28" s="56" t="s">
        <v>75</v>
      </c>
      <c r="E28" s="56" t="s">
        <v>75</v>
      </c>
      <c r="F28" s="56" t="s">
        <v>75</v>
      </c>
      <c r="G28" s="56" t="s">
        <v>75</v>
      </c>
      <c r="H28" s="56" t="s">
        <v>75</v>
      </c>
      <c r="I28" s="56" t="s">
        <v>75</v>
      </c>
      <c r="J28" s="56" t="s">
        <v>75</v>
      </c>
      <c r="K28" s="56" t="s">
        <v>75</v>
      </c>
      <c r="L28" s="56" t="s">
        <v>75</v>
      </c>
      <c r="M28" s="56" t="s">
        <v>75</v>
      </c>
      <c r="N28" s="56" t="s">
        <v>75</v>
      </c>
      <c r="O28">
        <v>9708731.5800000001</v>
      </c>
      <c r="P28">
        <v>9708731.5800000001</v>
      </c>
      <c r="Q28">
        <v>0</v>
      </c>
      <c r="R28">
        <v>0</v>
      </c>
      <c r="S28">
        <v>0</v>
      </c>
      <c r="T28">
        <v>0</v>
      </c>
      <c r="U28">
        <v>0</v>
      </c>
      <c r="V28">
        <v>0</v>
      </c>
      <c r="W28">
        <v>0</v>
      </c>
      <c r="X28" s="56" t="s">
        <v>118</v>
      </c>
      <c r="Y28" s="56" t="s">
        <v>119</v>
      </c>
      <c r="Z28" s="56" t="s">
        <v>120</v>
      </c>
    </row>
    <row r="29" spans="1:26" hidden="1" x14ac:dyDescent="0.25">
      <c r="A29" s="56" t="s">
        <v>78</v>
      </c>
      <c r="B29" s="56" t="s">
        <v>87</v>
      </c>
      <c r="C29" s="56" t="s">
        <v>81</v>
      </c>
      <c r="D29" s="56" t="s">
        <v>75</v>
      </c>
      <c r="E29" s="56" t="s">
        <v>76</v>
      </c>
      <c r="F29" s="56" t="s">
        <v>75</v>
      </c>
      <c r="G29" s="56" t="s">
        <v>75</v>
      </c>
      <c r="H29" s="56" t="s">
        <v>75</v>
      </c>
      <c r="I29" s="56" t="s">
        <v>75</v>
      </c>
      <c r="J29" s="56" t="s">
        <v>75</v>
      </c>
      <c r="K29" s="56" t="s">
        <v>75</v>
      </c>
      <c r="L29" s="56" t="s">
        <v>75</v>
      </c>
      <c r="M29" s="56" t="s">
        <v>75</v>
      </c>
      <c r="N29" s="56" t="s">
        <v>75</v>
      </c>
      <c r="O29">
        <v>877.59</v>
      </c>
      <c r="P29">
        <v>877.59</v>
      </c>
      <c r="Q29">
        <v>0</v>
      </c>
      <c r="R29">
        <v>0</v>
      </c>
      <c r="S29">
        <v>0</v>
      </c>
      <c r="T29">
        <v>0</v>
      </c>
      <c r="U29">
        <v>0</v>
      </c>
      <c r="V29">
        <v>0</v>
      </c>
      <c r="W29">
        <v>0</v>
      </c>
      <c r="X29" s="56" t="s">
        <v>118</v>
      </c>
      <c r="Y29" s="56" t="s">
        <v>119</v>
      </c>
      <c r="Z29" s="56" t="s">
        <v>120</v>
      </c>
    </row>
    <row r="30" spans="1:26" hidden="1" x14ac:dyDescent="0.25">
      <c r="A30" s="56" t="s">
        <v>78</v>
      </c>
      <c r="B30" s="56" t="s">
        <v>87</v>
      </c>
      <c r="C30" s="56" t="s">
        <v>81</v>
      </c>
      <c r="D30" s="56" t="s">
        <v>75</v>
      </c>
      <c r="E30" s="56" t="s">
        <v>75</v>
      </c>
      <c r="F30" s="56" t="s">
        <v>75</v>
      </c>
      <c r="G30" s="56" t="s">
        <v>75</v>
      </c>
      <c r="H30" s="56" t="s">
        <v>75</v>
      </c>
      <c r="I30" s="56" t="s">
        <v>75</v>
      </c>
      <c r="J30" s="56" t="s">
        <v>75</v>
      </c>
      <c r="K30" s="56" t="s">
        <v>75</v>
      </c>
      <c r="L30" s="56" t="s">
        <v>75</v>
      </c>
      <c r="M30" s="56" t="s">
        <v>76</v>
      </c>
      <c r="N30" s="56" t="s">
        <v>75</v>
      </c>
      <c r="O30">
        <v>298760.06</v>
      </c>
      <c r="P30">
        <v>298760.06</v>
      </c>
      <c r="Q30">
        <v>0</v>
      </c>
      <c r="R30">
        <v>0</v>
      </c>
      <c r="S30">
        <v>0</v>
      </c>
      <c r="T30">
        <v>0</v>
      </c>
      <c r="U30">
        <v>0</v>
      </c>
      <c r="V30">
        <v>0</v>
      </c>
      <c r="W30">
        <v>0</v>
      </c>
      <c r="X30" s="56" t="s">
        <v>118</v>
      </c>
      <c r="Y30" s="56" t="s">
        <v>119</v>
      </c>
      <c r="Z30" s="56" t="s">
        <v>120</v>
      </c>
    </row>
    <row r="31" spans="1:26" hidden="1" x14ac:dyDescent="0.25">
      <c r="A31" s="56" t="s">
        <v>78</v>
      </c>
      <c r="B31" s="56" t="s">
        <v>87</v>
      </c>
      <c r="C31" s="56" t="s">
        <v>81</v>
      </c>
      <c r="D31" s="56" t="s">
        <v>75</v>
      </c>
      <c r="E31" s="56" t="s">
        <v>75</v>
      </c>
      <c r="F31" s="56" t="s">
        <v>75</v>
      </c>
      <c r="G31" s="56" t="s">
        <v>76</v>
      </c>
      <c r="H31" s="56" t="s">
        <v>75</v>
      </c>
      <c r="I31" s="56" t="s">
        <v>75</v>
      </c>
      <c r="J31" s="56" t="s">
        <v>75</v>
      </c>
      <c r="K31" s="56" t="s">
        <v>75</v>
      </c>
      <c r="L31" s="56" t="s">
        <v>75</v>
      </c>
      <c r="M31" s="56" t="s">
        <v>75</v>
      </c>
      <c r="N31" s="56" t="s">
        <v>75</v>
      </c>
      <c r="O31">
        <v>61349269.280000001</v>
      </c>
      <c r="P31">
        <v>61349269.280000001</v>
      </c>
      <c r="Q31">
        <v>6999454.7999999998</v>
      </c>
      <c r="R31">
        <v>0</v>
      </c>
      <c r="S31">
        <v>0</v>
      </c>
      <c r="T31">
        <v>0</v>
      </c>
      <c r="U31">
        <v>0</v>
      </c>
      <c r="V31">
        <v>0</v>
      </c>
      <c r="W31">
        <v>0</v>
      </c>
      <c r="X31" s="56" t="s">
        <v>118</v>
      </c>
      <c r="Y31" s="56" t="s">
        <v>119</v>
      </c>
      <c r="Z31" s="56" t="s">
        <v>120</v>
      </c>
    </row>
    <row r="32" spans="1:26" hidden="1" x14ac:dyDescent="0.25">
      <c r="A32" s="56" t="s">
        <v>78</v>
      </c>
      <c r="B32" s="56" t="s">
        <v>87</v>
      </c>
      <c r="C32" s="56" t="s">
        <v>80</v>
      </c>
      <c r="D32" s="56" t="s">
        <v>75</v>
      </c>
      <c r="E32" s="56" t="s">
        <v>75</v>
      </c>
      <c r="F32" s="56" t="s">
        <v>75</v>
      </c>
      <c r="G32" s="56" t="s">
        <v>75</v>
      </c>
      <c r="H32" s="56" t="s">
        <v>75</v>
      </c>
      <c r="I32" s="56" t="s">
        <v>75</v>
      </c>
      <c r="J32" s="56" t="s">
        <v>75</v>
      </c>
      <c r="K32" s="56" t="s">
        <v>75</v>
      </c>
      <c r="L32" s="56" t="s">
        <v>75</v>
      </c>
      <c r="M32" s="56" t="s">
        <v>75</v>
      </c>
      <c r="N32" s="56" t="s">
        <v>75</v>
      </c>
      <c r="O32">
        <v>80760741.280000001</v>
      </c>
      <c r="P32">
        <v>0</v>
      </c>
      <c r="Q32">
        <v>0</v>
      </c>
      <c r="R32">
        <v>0</v>
      </c>
      <c r="S32">
        <v>0</v>
      </c>
      <c r="T32">
        <v>0</v>
      </c>
      <c r="U32">
        <v>0</v>
      </c>
      <c r="V32">
        <v>0</v>
      </c>
      <c r="W32">
        <v>0</v>
      </c>
      <c r="X32" s="56" t="s">
        <v>118</v>
      </c>
      <c r="Y32" s="56" t="s">
        <v>119</v>
      </c>
      <c r="Z32" s="56" t="s">
        <v>120</v>
      </c>
    </row>
    <row r="33" spans="1:26" x14ac:dyDescent="0.25">
      <c r="A33" s="56" t="s">
        <v>78</v>
      </c>
      <c r="B33" s="56" t="s">
        <v>87</v>
      </c>
      <c r="C33" s="56" t="s">
        <v>79</v>
      </c>
      <c r="D33" s="56" t="s">
        <v>75</v>
      </c>
      <c r="E33" s="56" t="s">
        <v>75</v>
      </c>
      <c r="F33" s="56" t="s">
        <v>75</v>
      </c>
      <c r="G33" s="56" t="s">
        <v>75</v>
      </c>
      <c r="H33" s="56" t="s">
        <v>75</v>
      </c>
      <c r="I33" s="56" t="s">
        <v>75</v>
      </c>
      <c r="J33" s="56" t="s">
        <v>75</v>
      </c>
      <c r="K33" s="56" t="s">
        <v>75</v>
      </c>
      <c r="L33" s="56" t="s">
        <v>75</v>
      </c>
      <c r="M33" s="56" t="s">
        <v>75</v>
      </c>
      <c r="N33" s="56" t="s">
        <v>76</v>
      </c>
      <c r="O33">
        <v>124571559.95999999</v>
      </c>
      <c r="P33">
        <v>0</v>
      </c>
      <c r="Q33">
        <v>0</v>
      </c>
      <c r="R33">
        <v>0</v>
      </c>
      <c r="S33">
        <v>0</v>
      </c>
      <c r="T33">
        <v>0</v>
      </c>
      <c r="U33">
        <v>0</v>
      </c>
      <c r="V33">
        <v>0</v>
      </c>
      <c r="W33">
        <v>0</v>
      </c>
      <c r="X33" s="56" t="s">
        <v>118</v>
      </c>
      <c r="Y33" s="56" t="s">
        <v>119</v>
      </c>
      <c r="Z33" s="56" t="s">
        <v>120</v>
      </c>
    </row>
    <row r="34" spans="1:26" hidden="1" x14ac:dyDescent="0.25">
      <c r="A34" s="56" t="s">
        <v>78</v>
      </c>
      <c r="B34" s="56" t="s">
        <v>87</v>
      </c>
      <c r="C34" s="56" t="s">
        <v>108</v>
      </c>
      <c r="D34" s="56" t="s">
        <v>75</v>
      </c>
      <c r="E34" s="56" t="s">
        <v>75</v>
      </c>
      <c r="F34" s="56" t="s">
        <v>75</v>
      </c>
      <c r="G34" s="56" t="s">
        <v>75</v>
      </c>
      <c r="H34" s="56" t="s">
        <v>75</v>
      </c>
      <c r="I34" s="56" t="s">
        <v>75</v>
      </c>
      <c r="J34" s="56" t="s">
        <v>75</v>
      </c>
      <c r="K34" s="56" t="s">
        <v>75</v>
      </c>
      <c r="L34" s="56" t="s">
        <v>75</v>
      </c>
      <c r="M34" s="56" t="s">
        <v>75</v>
      </c>
      <c r="N34" s="56" t="s">
        <v>75</v>
      </c>
      <c r="O34">
        <v>475805488.31999999</v>
      </c>
      <c r="P34">
        <v>0</v>
      </c>
      <c r="Q34">
        <v>0</v>
      </c>
      <c r="R34">
        <v>0</v>
      </c>
      <c r="S34">
        <v>0</v>
      </c>
      <c r="T34">
        <v>0</v>
      </c>
      <c r="U34">
        <v>0</v>
      </c>
      <c r="V34">
        <v>0</v>
      </c>
      <c r="W34">
        <v>0</v>
      </c>
      <c r="X34" s="56" t="s">
        <v>118</v>
      </c>
      <c r="Y34" s="56" t="s">
        <v>119</v>
      </c>
      <c r="Z34" s="56" t="s">
        <v>120</v>
      </c>
    </row>
    <row r="35" spans="1:26" hidden="1" x14ac:dyDescent="0.25">
      <c r="A35" s="56" t="s">
        <v>77</v>
      </c>
      <c r="B35" s="56" t="s">
        <v>88</v>
      </c>
      <c r="C35" s="56" t="s">
        <v>107</v>
      </c>
      <c r="D35" s="56" t="s">
        <v>75</v>
      </c>
      <c r="E35" s="56" t="s">
        <v>75</v>
      </c>
      <c r="F35" s="56" t="s">
        <v>75</v>
      </c>
      <c r="G35" s="56" t="s">
        <v>75</v>
      </c>
      <c r="H35" s="56" t="s">
        <v>75</v>
      </c>
      <c r="I35" s="56" t="s">
        <v>75</v>
      </c>
      <c r="J35" s="56" t="s">
        <v>75</v>
      </c>
      <c r="K35" s="56" t="s">
        <v>75</v>
      </c>
      <c r="L35" s="56" t="s">
        <v>75</v>
      </c>
      <c r="M35" s="56" t="s">
        <v>75</v>
      </c>
      <c r="N35" s="56" t="s">
        <v>75</v>
      </c>
      <c r="O35">
        <v>184234444.33000001</v>
      </c>
      <c r="P35">
        <v>184234444.33000001</v>
      </c>
      <c r="X35" s="56" t="s">
        <v>118</v>
      </c>
      <c r="Y35" s="56" t="s">
        <v>119</v>
      </c>
      <c r="Z35" s="56" t="s">
        <v>120</v>
      </c>
    </row>
    <row r="36" spans="1:26" hidden="1" x14ac:dyDescent="0.25">
      <c r="A36" s="56" t="s">
        <v>77</v>
      </c>
      <c r="B36" s="56" t="s">
        <v>88</v>
      </c>
      <c r="C36" s="56" t="s">
        <v>107</v>
      </c>
      <c r="D36" s="56" t="s">
        <v>76</v>
      </c>
      <c r="E36" s="56" t="s">
        <v>75</v>
      </c>
      <c r="F36" s="56" t="s">
        <v>75</v>
      </c>
      <c r="G36" s="56" t="s">
        <v>75</v>
      </c>
      <c r="H36" s="56" t="s">
        <v>75</v>
      </c>
      <c r="I36" s="56" t="s">
        <v>75</v>
      </c>
      <c r="J36" s="56" t="s">
        <v>75</v>
      </c>
      <c r="K36" s="56" t="s">
        <v>75</v>
      </c>
      <c r="L36" s="56" t="s">
        <v>75</v>
      </c>
      <c r="M36" s="56" t="s">
        <v>75</v>
      </c>
      <c r="N36" s="56" t="s">
        <v>75</v>
      </c>
      <c r="O36">
        <v>1225159.69</v>
      </c>
      <c r="P36">
        <v>1225159.69</v>
      </c>
      <c r="Q36">
        <v>0</v>
      </c>
      <c r="R36">
        <v>0</v>
      </c>
      <c r="S36">
        <v>0</v>
      </c>
      <c r="T36">
        <v>88211.49768</v>
      </c>
      <c r="U36">
        <v>0</v>
      </c>
      <c r="V36">
        <v>0</v>
      </c>
      <c r="W36">
        <v>0</v>
      </c>
      <c r="X36" s="56" t="s">
        <v>118</v>
      </c>
      <c r="Y36" s="56" t="s">
        <v>119</v>
      </c>
      <c r="Z36" s="56" t="s">
        <v>120</v>
      </c>
    </row>
    <row r="37" spans="1:26" hidden="1" x14ac:dyDescent="0.25">
      <c r="A37" s="56" t="s">
        <v>77</v>
      </c>
      <c r="B37" s="56" t="s">
        <v>88</v>
      </c>
      <c r="C37" s="56" t="s">
        <v>80</v>
      </c>
      <c r="D37" s="56" t="s">
        <v>76</v>
      </c>
      <c r="E37" s="56" t="s">
        <v>75</v>
      </c>
      <c r="F37" s="56" t="s">
        <v>75</v>
      </c>
      <c r="G37" s="56" t="s">
        <v>75</v>
      </c>
      <c r="H37" s="56" t="s">
        <v>75</v>
      </c>
      <c r="I37" s="56" t="s">
        <v>75</v>
      </c>
      <c r="J37" s="56" t="s">
        <v>75</v>
      </c>
      <c r="K37" s="56" t="s">
        <v>75</v>
      </c>
      <c r="L37" s="56" t="s">
        <v>75</v>
      </c>
      <c r="M37" s="56" t="s">
        <v>75</v>
      </c>
      <c r="N37" s="56" t="s">
        <v>75</v>
      </c>
      <c r="O37">
        <v>52418637.25</v>
      </c>
      <c r="P37">
        <v>10080103.943174999</v>
      </c>
      <c r="Q37">
        <v>0</v>
      </c>
      <c r="R37">
        <v>0</v>
      </c>
      <c r="S37">
        <v>0</v>
      </c>
      <c r="T37">
        <v>0</v>
      </c>
      <c r="U37">
        <v>0</v>
      </c>
      <c r="V37">
        <v>0</v>
      </c>
      <c r="W37">
        <v>0</v>
      </c>
      <c r="X37" s="56" t="s">
        <v>118</v>
      </c>
      <c r="Y37" s="56" t="s">
        <v>119</v>
      </c>
      <c r="Z37" s="56" t="s">
        <v>120</v>
      </c>
    </row>
    <row r="38" spans="1:26" hidden="1" x14ac:dyDescent="0.25">
      <c r="A38" s="56" t="s">
        <v>77</v>
      </c>
      <c r="B38" s="56" t="s">
        <v>88</v>
      </c>
      <c r="C38" s="56" t="s">
        <v>80</v>
      </c>
      <c r="D38" s="56" t="s">
        <v>75</v>
      </c>
      <c r="E38" s="56" t="s">
        <v>75</v>
      </c>
      <c r="F38" s="56" t="s">
        <v>75</v>
      </c>
      <c r="G38" s="56" t="s">
        <v>75</v>
      </c>
      <c r="H38" s="56" t="s">
        <v>75</v>
      </c>
      <c r="I38" s="56" t="s">
        <v>75</v>
      </c>
      <c r="J38" s="56" t="s">
        <v>75</v>
      </c>
      <c r="K38" s="56" t="s">
        <v>75</v>
      </c>
      <c r="L38" s="56" t="s">
        <v>75</v>
      </c>
      <c r="M38" s="56" t="s">
        <v>75</v>
      </c>
      <c r="N38" s="56" t="s">
        <v>75</v>
      </c>
      <c r="O38">
        <v>19282882.760000002</v>
      </c>
      <c r="P38">
        <v>0</v>
      </c>
      <c r="Q38">
        <v>0</v>
      </c>
      <c r="R38">
        <v>0</v>
      </c>
      <c r="S38">
        <v>0</v>
      </c>
      <c r="T38">
        <v>0</v>
      </c>
      <c r="U38">
        <v>0</v>
      </c>
      <c r="V38">
        <v>0</v>
      </c>
      <c r="W38">
        <v>0</v>
      </c>
      <c r="X38" s="56" t="s">
        <v>118</v>
      </c>
      <c r="Y38" s="56" t="s">
        <v>119</v>
      </c>
      <c r="Z38" s="56" t="s">
        <v>120</v>
      </c>
    </row>
    <row r="39" spans="1:26" hidden="1" x14ac:dyDescent="0.25">
      <c r="A39" s="56" t="s">
        <v>77</v>
      </c>
      <c r="B39" s="56" t="s">
        <v>88</v>
      </c>
      <c r="C39" s="56" t="s">
        <v>108</v>
      </c>
      <c r="D39" s="56" t="s">
        <v>75</v>
      </c>
      <c r="E39" s="56" t="s">
        <v>75</v>
      </c>
      <c r="F39" s="56" t="s">
        <v>76</v>
      </c>
      <c r="G39" s="56" t="s">
        <v>75</v>
      </c>
      <c r="H39" s="56" t="s">
        <v>76</v>
      </c>
      <c r="I39" s="56" t="s">
        <v>75</v>
      </c>
      <c r="J39" s="56" t="s">
        <v>75</v>
      </c>
      <c r="K39" s="56" t="s">
        <v>75</v>
      </c>
      <c r="L39" s="56" t="s">
        <v>75</v>
      </c>
      <c r="M39" s="56" t="s">
        <v>75</v>
      </c>
      <c r="N39" s="56" t="s">
        <v>75</v>
      </c>
      <c r="O39">
        <v>76028243.260000005</v>
      </c>
      <c r="P39">
        <v>0</v>
      </c>
      <c r="Q39">
        <v>0</v>
      </c>
      <c r="R39">
        <v>0</v>
      </c>
      <c r="S39">
        <v>0</v>
      </c>
      <c r="T39">
        <v>0</v>
      </c>
      <c r="U39">
        <v>0</v>
      </c>
      <c r="V39">
        <v>0</v>
      </c>
      <c r="W39">
        <v>0</v>
      </c>
      <c r="X39" s="56" t="s">
        <v>118</v>
      </c>
      <c r="Y39" s="56" t="s">
        <v>119</v>
      </c>
      <c r="Z39" s="56" t="s">
        <v>120</v>
      </c>
    </row>
    <row r="40" spans="1:26" hidden="1" x14ac:dyDescent="0.25">
      <c r="A40" s="56" t="s">
        <v>77</v>
      </c>
      <c r="B40" s="56" t="s">
        <v>88</v>
      </c>
      <c r="C40" s="56" t="s">
        <v>108</v>
      </c>
      <c r="D40" s="56" t="s">
        <v>75</v>
      </c>
      <c r="E40" s="56" t="s">
        <v>75</v>
      </c>
      <c r="F40" s="56" t="s">
        <v>75</v>
      </c>
      <c r="G40" s="56" t="s">
        <v>75</v>
      </c>
      <c r="H40" s="56" t="s">
        <v>75</v>
      </c>
      <c r="I40" s="56" t="s">
        <v>76</v>
      </c>
      <c r="J40" s="56" t="s">
        <v>75</v>
      </c>
      <c r="K40" s="56" t="s">
        <v>75</v>
      </c>
      <c r="L40" s="56" t="s">
        <v>75</v>
      </c>
      <c r="M40" s="56" t="s">
        <v>75</v>
      </c>
      <c r="N40" s="56" t="s">
        <v>75</v>
      </c>
      <c r="O40">
        <v>589375582.54999995</v>
      </c>
      <c r="P40">
        <v>0</v>
      </c>
      <c r="Q40">
        <v>0</v>
      </c>
      <c r="R40">
        <v>0</v>
      </c>
      <c r="S40">
        <v>0</v>
      </c>
      <c r="T40">
        <v>0</v>
      </c>
      <c r="U40">
        <v>0</v>
      </c>
      <c r="V40">
        <v>0</v>
      </c>
      <c r="W40">
        <v>0</v>
      </c>
      <c r="X40" s="56" t="s">
        <v>118</v>
      </c>
      <c r="Y40" s="56" t="s">
        <v>119</v>
      </c>
      <c r="Z40" s="56" t="s">
        <v>120</v>
      </c>
    </row>
    <row r="41" spans="1:26" hidden="1" x14ac:dyDescent="0.25">
      <c r="A41" s="56" t="s">
        <v>77</v>
      </c>
      <c r="B41" s="56" t="s">
        <v>88</v>
      </c>
      <c r="C41" s="56" t="s">
        <v>108</v>
      </c>
      <c r="D41" s="56" t="s">
        <v>75</v>
      </c>
      <c r="E41" s="56" t="s">
        <v>75</v>
      </c>
      <c r="F41" s="56" t="s">
        <v>75</v>
      </c>
      <c r="G41" s="56" t="s">
        <v>75</v>
      </c>
      <c r="H41" s="56" t="s">
        <v>75</v>
      </c>
      <c r="I41" s="56" t="s">
        <v>75</v>
      </c>
      <c r="J41" s="56" t="s">
        <v>75</v>
      </c>
      <c r="K41" s="56" t="s">
        <v>75</v>
      </c>
      <c r="L41" s="56" t="s">
        <v>75</v>
      </c>
      <c r="M41" s="56" t="s">
        <v>75</v>
      </c>
      <c r="N41" s="56" t="s">
        <v>75</v>
      </c>
      <c r="O41">
        <v>1332159611.5599999</v>
      </c>
      <c r="P41">
        <v>0</v>
      </c>
      <c r="Q41">
        <v>0</v>
      </c>
      <c r="R41">
        <v>0</v>
      </c>
      <c r="S41">
        <v>0</v>
      </c>
      <c r="T41">
        <v>0</v>
      </c>
      <c r="U41">
        <v>0</v>
      </c>
      <c r="V41">
        <v>0</v>
      </c>
      <c r="W41">
        <v>0</v>
      </c>
      <c r="X41" s="56" t="s">
        <v>118</v>
      </c>
      <c r="Y41" s="56" t="s">
        <v>119</v>
      </c>
      <c r="Z41" s="56" t="s">
        <v>120</v>
      </c>
    </row>
    <row r="42" spans="1:26" hidden="1" x14ac:dyDescent="0.25">
      <c r="A42" s="56" t="s">
        <v>77</v>
      </c>
      <c r="B42" s="56" t="s">
        <v>88</v>
      </c>
      <c r="C42" s="56" t="s">
        <v>108</v>
      </c>
      <c r="D42" s="56" t="s">
        <v>75</v>
      </c>
      <c r="E42" s="56" t="s">
        <v>75</v>
      </c>
      <c r="F42" s="56" t="s">
        <v>75</v>
      </c>
      <c r="G42" s="56" t="s">
        <v>75</v>
      </c>
      <c r="H42" s="56" t="s">
        <v>75</v>
      </c>
      <c r="I42" s="56" t="s">
        <v>75</v>
      </c>
      <c r="J42" s="56" t="s">
        <v>76</v>
      </c>
      <c r="K42" s="56" t="s">
        <v>75</v>
      </c>
      <c r="L42" s="56" t="s">
        <v>75</v>
      </c>
      <c r="M42" s="56" t="s">
        <v>75</v>
      </c>
      <c r="N42" s="56" t="s">
        <v>75</v>
      </c>
      <c r="O42">
        <v>857216039.23000002</v>
      </c>
      <c r="P42">
        <v>0</v>
      </c>
      <c r="Q42">
        <v>0</v>
      </c>
      <c r="R42">
        <v>0</v>
      </c>
      <c r="S42">
        <v>0</v>
      </c>
      <c r="T42">
        <v>0</v>
      </c>
      <c r="U42">
        <v>0</v>
      </c>
      <c r="V42">
        <v>0</v>
      </c>
      <c r="W42">
        <v>0</v>
      </c>
      <c r="X42" s="56" t="s">
        <v>118</v>
      </c>
      <c r="Y42" s="56" t="s">
        <v>119</v>
      </c>
      <c r="Z42" s="56" t="s">
        <v>120</v>
      </c>
    </row>
    <row r="43" spans="1:26" hidden="1" x14ac:dyDescent="0.25">
      <c r="A43" s="56" t="s">
        <v>77</v>
      </c>
      <c r="B43" s="56" t="s">
        <v>88</v>
      </c>
      <c r="C43" s="56" t="s">
        <v>108</v>
      </c>
      <c r="D43" s="56" t="s">
        <v>75</v>
      </c>
      <c r="E43" s="56" t="s">
        <v>75</v>
      </c>
      <c r="F43" s="56" t="s">
        <v>75</v>
      </c>
      <c r="G43" s="56" t="s">
        <v>75</v>
      </c>
      <c r="H43" s="56" t="s">
        <v>76</v>
      </c>
      <c r="I43" s="56" t="s">
        <v>75</v>
      </c>
      <c r="J43" s="56" t="s">
        <v>75</v>
      </c>
      <c r="K43" s="56" t="s">
        <v>75</v>
      </c>
      <c r="L43" s="56" t="s">
        <v>75</v>
      </c>
      <c r="M43" s="56" t="s">
        <v>75</v>
      </c>
      <c r="N43" s="56" t="s">
        <v>75</v>
      </c>
      <c r="O43">
        <v>314855809.77999997</v>
      </c>
      <c r="P43">
        <v>0</v>
      </c>
      <c r="Q43">
        <v>0</v>
      </c>
      <c r="R43">
        <v>0</v>
      </c>
      <c r="S43">
        <v>0</v>
      </c>
      <c r="T43">
        <v>0</v>
      </c>
      <c r="U43">
        <v>0</v>
      </c>
      <c r="V43">
        <v>0</v>
      </c>
      <c r="W43">
        <v>0</v>
      </c>
      <c r="X43" s="56" t="s">
        <v>118</v>
      </c>
      <c r="Y43" s="56" t="s">
        <v>119</v>
      </c>
      <c r="Z43" s="56" t="s">
        <v>120</v>
      </c>
    </row>
    <row r="44" spans="1:26" hidden="1" x14ac:dyDescent="0.25">
      <c r="A44" s="56" t="s">
        <v>77</v>
      </c>
      <c r="B44" s="56" t="s">
        <v>88</v>
      </c>
      <c r="C44" s="56" t="s">
        <v>108</v>
      </c>
      <c r="D44" s="56" t="s">
        <v>76</v>
      </c>
      <c r="E44" s="56" t="s">
        <v>75</v>
      </c>
      <c r="F44" s="56" t="s">
        <v>75</v>
      </c>
      <c r="G44" s="56" t="s">
        <v>75</v>
      </c>
      <c r="H44" s="56" t="s">
        <v>75</v>
      </c>
      <c r="I44" s="56" t="s">
        <v>75</v>
      </c>
      <c r="J44" s="56" t="s">
        <v>75</v>
      </c>
      <c r="K44" s="56" t="s">
        <v>75</v>
      </c>
      <c r="L44" s="56" t="s">
        <v>75</v>
      </c>
      <c r="M44" s="56" t="s">
        <v>75</v>
      </c>
      <c r="N44" s="56" t="s">
        <v>75</v>
      </c>
      <c r="O44">
        <v>166198754.75999999</v>
      </c>
      <c r="P44">
        <v>0</v>
      </c>
      <c r="Q44">
        <v>0</v>
      </c>
      <c r="R44">
        <v>0</v>
      </c>
      <c r="S44">
        <v>0</v>
      </c>
      <c r="T44">
        <v>0</v>
      </c>
      <c r="U44">
        <v>0</v>
      </c>
      <c r="V44">
        <v>0</v>
      </c>
      <c r="W44">
        <v>0</v>
      </c>
      <c r="X44" s="56" t="s">
        <v>118</v>
      </c>
      <c r="Y44" s="56" t="s">
        <v>119</v>
      </c>
      <c r="Z44" s="56" t="s">
        <v>120</v>
      </c>
    </row>
    <row r="45" spans="1:26" hidden="1" x14ac:dyDescent="0.25">
      <c r="A45" s="56" t="s">
        <v>77</v>
      </c>
      <c r="B45" s="56" t="s">
        <v>87</v>
      </c>
      <c r="C45" s="56" t="s">
        <v>107</v>
      </c>
      <c r="D45" s="56" t="s">
        <v>75</v>
      </c>
      <c r="E45" s="56" t="s">
        <v>75</v>
      </c>
      <c r="F45" s="56" t="s">
        <v>75</v>
      </c>
      <c r="G45" s="56" t="s">
        <v>75</v>
      </c>
      <c r="H45" s="56" t="s">
        <v>75</v>
      </c>
      <c r="I45" s="56" t="s">
        <v>75</v>
      </c>
      <c r="J45" s="56" t="s">
        <v>75</v>
      </c>
      <c r="K45" s="56" t="s">
        <v>75</v>
      </c>
      <c r="L45" s="56" t="s">
        <v>75</v>
      </c>
      <c r="M45" s="56" t="s">
        <v>75</v>
      </c>
      <c r="N45" s="56" t="s">
        <v>75</v>
      </c>
      <c r="O45">
        <v>0.69</v>
      </c>
      <c r="P45">
        <v>0.69</v>
      </c>
      <c r="X45" s="56" t="s">
        <v>118</v>
      </c>
      <c r="Y45" s="56" t="s">
        <v>119</v>
      </c>
      <c r="Z45" s="56" t="s">
        <v>120</v>
      </c>
    </row>
    <row r="46" spans="1:26" hidden="1" x14ac:dyDescent="0.25">
      <c r="A46" s="56" t="s">
        <v>77</v>
      </c>
      <c r="B46" s="56" t="s">
        <v>87</v>
      </c>
      <c r="C46" s="56" t="s">
        <v>80</v>
      </c>
      <c r="D46" s="56" t="s">
        <v>75</v>
      </c>
      <c r="E46" s="56" t="s">
        <v>75</v>
      </c>
      <c r="F46" s="56" t="s">
        <v>75</v>
      </c>
      <c r="G46" s="56" t="s">
        <v>75</v>
      </c>
      <c r="H46" s="56" t="s">
        <v>75</v>
      </c>
      <c r="I46" s="56" t="s">
        <v>75</v>
      </c>
      <c r="J46" s="56" t="s">
        <v>75</v>
      </c>
      <c r="K46" s="56" t="s">
        <v>75</v>
      </c>
      <c r="L46" s="56" t="s">
        <v>75</v>
      </c>
      <c r="M46" s="56" t="s">
        <v>75</v>
      </c>
      <c r="N46" s="56" t="s">
        <v>75</v>
      </c>
      <c r="O46">
        <v>28421093.34</v>
      </c>
      <c r="P46">
        <v>0</v>
      </c>
      <c r="Q46">
        <v>0</v>
      </c>
      <c r="R46">
        <v>0</v>
      </c>
      <c r="S46">
        <v>0</v>
      </c>
      <c r="T46">
        <v>0</v>
      </c>
      <c r="U46">
        <v>0</v>
      </c>
      <c r="V46">
        <v>0</v>
      </c>
      <c r="W46">
        <v>0</v>
      </c>
      <c r="X46" s="56" t="s">
        <v>118</v>
      </c>
      <c r="Y46" s="56" t="s">
        <v>119</v>
      </c>
      <c r="Z46" s="56" t="s">
        <v>120</v>
      </c>
    </row>
    <row r="47" spans="1:26" hidden="1" x14ac:dyDescent="0.25">
      <c r="A47" s="56" t="s">
        <v>77</v>
      </c>
      <c r="B47" s="56" t="s">
        <v>87</v>
      </c>
      <c r="C47" s="56" t="s">
        <v>108</v>
      </c>
      <c r="D47" s="56" t="s">
        <v>75</v>
      </c>
      <c r="E47" s="56" t="s">
        <v>75</v>
      </c>
      <c r="F47" s="56" t="s">
        <v>75</v>
      </c>
      <c r="G47" s="56" t="s">
        <v>75</v>
      </c>
      <c r="H47" s="56" t="s">
        <v>75</v>
      </c>
      <c r="I47" s="56" t="s">
        <v>75</v>
      </c>
      <c r="J47" s="56" t="s">
        <v>75</v>
      </c>
      <c r="K47" s="56" t="s">
        <v>75</v>
      </c>
      <c r="L47" s="56" t="s">
        <v>75</v>
      </c>
      <c r="M47" s="56" t="s">
        <v>75</v>
      </c>
      <c r="N47" s="56" t="s">
        <v>75</v>
      </c>
      <c r="O47">
        <v>60513924.640000001</v>
      </c>
      <c r="P47">
        <v>0</v>
      </c>
      <c r="Q47">
        <v>0</v>
      </c>
      <c r="R47">
        <v>0</v>
      </c>
      <c r="S47">
        <v>0</v>
      </c>
      <c r="T47">
        <v>0</v>
      </c>
      <c r="U47">
        <v>0</v>
      </c>
      <c r="V47">
        <v>0</v>
      </c>
      <c r="W47">
        <v>0</v>
      </c>
      <c r="X47" s="56" t="s">
        <v>118</v>
      </c>
      <c r="Y47" s="56" t="s">
        <v>119</v>
      </c>
      <c r="Z47" s="56" t="s">
        <v>120</v>
      </c>
    </row>
    <row r="48" spans="1:26" hidden="1" x14ac:dyDescent="0.25">
      <c r="A48" s="56" t="s">
        <v>74</v>
      </c>
      <c r="B48" s="56" t="s">
        <v>88</v>
      </c>
      <c r="C48" s="56" t="s">
        <v>107</v>
      </c>
      <c r="D48" s="56" t="s">
        <v>75</v>
      </c>
      <c r="E48" s="56" t="s">
        <v>75</v>
      </c>
      <c r="F48" s="56" t="s">
        <v>75</v>
      </c>
      <c r="G48" s="56" t="s">
        <v>75</v>
      </c>
      <c r="H48" s="56" t="s">
        <v>75</v>
      </c>
      <c r="I48" s="56" t="s">
        <v>75</v>
      </c>
      <c r="J48" s="56" t="s">
        <v>75</v>
      </c>
      <c r="K48" s="56" t="s">
        <v>75</v>
      </c>
      <c r="L48" s="56" t="s">
        <v>75</v>
      </c>
      <c r="M48" s="56" t="s">
        <v>75</v>
      </c>
      <c r="N48" s="56" t="s">
        <v>75</v>
      </c>
      <c r="O48">
        <v>341967981.27999997</v>
      </c>
      <c r="P48">
        <v>0</v>
      </c>
      <c r="Q48">
        <v>0</v>
      </c>
      <c r="R48">
        <v>0</v>
      </c>
      <c r="S48">
        <v>0</v>
      </c>
      <c r="T48">
        <v>0</v>
      </c>
      <c r="U48">
        <v>0</v>
      </c>
      <c r="V48">
        <v>0</v>
      </c>
      <c r="W48">
        <v>0</v>
      </c>
      <c r="X48" s="56" t="s">
        <v>118</v>
      </c>
      <c r="Y48" s="56" t="s">
        <v>119</v>
      </c>
      <c r="Z48" s="56" t="s">
        <v>120</v>
      </c>
    </row>
    <row r="49" spans="1:26" hidden="1" x14ac:dyDescent="0.25">
      <c r="A49" s="56" t="s">
        <v>74</v>
      </c>
      <c r="B49" s="56" t="s">
        <v>88</v>
      </c>
      <c r="C49" s="56" t="s">
        <v>107</v>
      </c>
      <c r="D49" s="56" t="s">
        <v>76</v>
      </c>
      <c r="E49" s="56" t="s">
        <v>75</v>
      </c>
      <c r="F49" s="56" t="s">
        <v>75</v>
      </c>
      <c r="G49" s="56" t="s">
        <v>75</v>
      </c>
      <c r="H49" s="56" t="s">
        <v>75</v>
      </c>
      <c r="I49" s="56" t="s">
        <v>75</v>
      </c>
      <c r="J49" s="56" t="s">
        <v>75</v>
      </c>
      <c r="K49" s="56" t="s">
        <v>75</v>
      </c>
      <c r="L49" s="56" t="s">
        <v>75</v>
      </c>
      <c r="M49" s="56" t="s">
        <v>75</v>
      </c>
      <c r="N49" s="56" t="s">
        <v>75</v>
      </c>
      <c r="O49">
        <v>405712118.27999997</v>
      </c>
      <c r="P49">
        <v>146571002.29318199</v>
      </c>
      <c r="Q49">
        <v>103484796.211068</v>
      </c>
      <c r="R49">
        <v>4716273.8075000001</v>
      </c>
      <c r="S49">
        <v>40162036.390617996</v>
      </c>
      <c r="T49">
        <v>21860.231877999999</v>
      </c>
      <c r="U49">
        <v>0</v>
      </c>
      <c r="V49">
        <v>0</v>
      </c>
      <c r="W49">
        <v>0</v>
      </c>
      <c r="X49" s="56" t="s">
        <v>118</v>
      </c>
      <c r="Y49" s="56" t="s">
        <v>119</v>
      </c>
      <c r="Z49" s="56" t="s">
        <v>120</v>
      </c>
    </row>
    <row r="50" spans="1:26" hidden="1" x14ac:dyDescent="0.25">
      <c r="A50" s="56" t="s">
        <v>74</v>
      </c>
      <c r="B50" s="56" t="s">
        <v>88</v>
      </c>
      <c r="C50" s="56" t="s">
        <v>107</v>
      </c>
      <c r="D50" s="56" t="s">
        <v>75</v>
      </c>
      <c r="E50" s="56" t="s">
        <v>75</v>
      </c>
      <c r="F50" s="56" t="s">
        <v>76</v>
      </c>
      <c r="G50" s="56" t="s">
        <v>75</v>
      </c>
      <c r="H50" s="56" t="s">
        <v>75</v>
      </c>
      <c r="I50" s="56" t="s">
        <v>75</v>
      </c>
      <c r="J50" s="56" t="s">
        <v>75</v>
      </c>
      <c r="K50" s="56" t="s">
        <v>75</v>
      </c>
      <c r="L50" s="56" t="s">
        <v>75</v>
      </c>
      <c r="M50" s="56" t="s">
        <v>75</v>
      </c>
      <c r="N50" s="56" t="s">
        <v>75</v>
      </c>
      <c r="O50">
        <v>14653047.52</v>
      </c>
      <c r="X50" s="56" t="s">
        <v>118</v>
      </c>
      <c r="Y50" s="56" t="s">
        <v>119</v>
      </c>
      <c r="Z50" s="56" t="s">
        <v>120</v>
      </c>
    </row>
    <row r="51" spans="1:26" hidden="1" x14ac:dyDescent="0.25">
      <c r="A51" s="56" t="s">
        <v>74</v>
      </c>
      <c r="B51" s="56" t="s">
        <v>88</v>
      </c>
      <c r="C51" s="56" t="s">
        <v>80</v>
      </c>
      <c r="D51" s="56" t="s">
        <v>75</v>
      </c>
      <c r="E51" s="56" t="s">
        <v>75</v>
      </c>
      <c r="F51" s="56" t="s">
        <v>75</v>
      </c>
      <c r="G51" s="56" t="s">
        <v>75</v>
      </c>
      <c r="H51" s="56" t="s">
        <v>75</v>
      </c>
      <c r="I51" s="56" t="s">
        <v>75</v>
      </c>
      <c r="J51" s="56" t="s">
        <v>75</v>
      </c>
      <c r="K51" s="56" t="s">
        <v>75</v>
      </c>
      <c r="L51" s="56" t="s">
        <v>75</v>
      </c>
      <c r="M51" s="56" t="s">
        <v>75</v>
      </c>
      <c r="N51" s="56" t="s">
        <v>75</v>
      </c>
      <c r="O51">
        <v>1018509996.92</v>
      </c>
      <c r="P51">
        <v>0</v>
      </c>
      <c r="Q51">
        <v>0</v>
      </c>
      <c r="R51">
        <v>0</v>
      </c>
      <c r="S51">
        <v>0</v>
      </c>
      <c r="T51">
        <v>0</v>
      </c>
      <c r="U51">
        <v>0</v>
      </c>
      <c r="V51">
        <v>0</v>
      </c>
      <c r="W51">
        <v>0</v>
      </c>
      <c r="X51" s="56" t="s">
        <v>118</v>
      </c>
      <c r="Y51" s="56" t="s">
        <v>119</v>
      </c>
      <c r="Z51" s="56" t="s">
        <v>120</v>
      </c>
    </row>
    <row r="52" spans="1:26" hidden="1" x14ac:dyDescent="0.25">
      <c r="A52" s="56" t="s">
        <v>74</v>
      </c>
      <c r="B52" s="56" t="s">
        <v>88</v>
      </c>
      <c r="C52" s="56" t="s">
        <v>80</v>
      </c>
      <c r="D52" s="56" t="s">
        <v>76</v>
      </c>
      <c r="E52" s="56" t="s">
        <v>75</v>
      </c>
      <c r="F52" s="56" t="s">
        <v>75</v>
      </c>
      <c r="G52" s="56" t="s">
        <v>75</v>
      </c>
      <c r="H52" s="56" t="s">
        <v>75</v>
      </c>
      <c r="I52" s="56" t="s">
        <v>75</v>
      </c>
      <c r="J52" s="56" t="s">
        <v>75</v>
      </c>
      <c r="K52" s="56" t="s">
        <v>75</v>
      </c>
      <c r="L52" s="56" t="s">
        <v>75</v>
      </c>
      <c r="M52" s="56" t="s">
        <v>75</v>
      </c>
      <c r="N52" s="56" t="s">
        <v>75</v>
      </c>
      <c r="O52">
        <v>1544068802.3599999</v>
      </c>
      <c r="P52">
        <v>443519423.751809</v>
      </c>
      <c r="Q52">
        <v>0</v>
      </c>
      <c r="R52">
        <v>0</v>
      </c>
      <c r="S52">
        <v>0</v>
      </c>
      <c r="T52">
        <v>0</v>
      </c>
      <c r="U52">
        <v>0</v>
      </c>
      <c r="V52">
        <v>0</v>
      </c>
      <c r="W52">
        <v>0</v>
      </c>
      <c r="X52" s="56" t="s">
        <v>118</v>
      </c>
      <c r="Y52" s="56" t="s">
        <v>119</v>
      </c>
      <c r="Z52" s="56" t="s">
        <v>120</v>
      </c>
    </row>
    <row r="53" spans="1:26" x14ac:dyDescent="0.25">
      <c r="A53" s="56" t="s">
        <v>74</v>
      </c>
      <c r="B53" s="56" t="s">
        <v>88</v>
      </c>
      <c r="C53" s="56" t="s">
        <v>79</v>
      </c>
      <c r="D53" s="56" t="s">
        <v>76</v>
      </c>
      <c r="E53" s="56" t="s">
        <v>75</v>
      </c>
      <c r="F53" s="56" t="s">
        <v>75</v>
      </c>
      <c r="G53" s="56" t="s">
        <v>75</v>
      </c>
      <c r="H53" s="56" t="s">
        <v>75</v>
      </c>
      <c r="I53" s="56" t="s">
        <v>75</v>
      </c>
      <c r="J53" s="56" t="s">
        <v>75</v>
      </c>
      <c r="K53" s="56" t="s">
        <v>75</v>
      </c>
      <c r="L53" s="56" t="s">
        <v>75</v>
      </c>
      <c r="M53" s="56" t="s">
        <v>75</v>
      </c>
      <c r="N53" s="56" t="s">
        <v>76</v>
      </c>
      <c r="O53">
        <v>30598834.239999998</v>
      </c>
      <c r="P53">
        <v>0</v>
      </c>
      <c r="Q53">
        <v>0</v>
      </c>
      <c r="R53">
        <v>0</v>
      </c>
      <c r="S53">
        <v>0</v>
      </c>
      <c r="T53">
        <v>0</v>
      </c>
      <c r="U53">
        <v>0</v>
      </c>
      <c r="V53">
        <v>0</v>
      </c>
      <c r="W53">
        <v>0</v>
      </c>
      <c r="X53" s="56" t="s">
        <v>118</v>
      </c>
      <c r="Y53" s="56" t="s">
        <v>119</v>
      </c>
      <c r="Z53" s="56" t="s">
        <v>120</v>
      </c>
    </row>
    <row r="54" spans="1:26" x14ac:dyDescent="0.25">
      <c r="A54" s="56" t="s">
        <v>74</v>
      </c>
      <c r="B54" s="56" t="s">
        <v>88</v>
      </c>
      <c r="C54" s="56" t="s">
        <v>79</v>
      </c>
      <c r="D54" s="56" t="s">
        <v>75</v>
      </c>
      <c r="E54" s="56" t="s">
        <v>75</v>
      </c>
      <c r="F54" s="56" t="s">
        <v>75</v>
      </c>
      <c r="G54" s="56" t="s">
        <v>75</v>
      </c>
      <c r="H54" s="56" t="s">
        <v>75</v>
      </c>
      <c r="I54" s="56" t="s">
        <v>75</v>
      </c>
      <c r="J54" s="56" t="s">
        <v>75</v>
      </c>
      <c r="K54" s="56" t="s">
        <v>75</v>
      </c>
      <c r="L54" s="56" t="s">
        <v>75</v>
      </c>
      <c r="M54" s="56" t="s">
        <v>75</v>
      </c>
      <c r="N54" s="56" t="s">
        <v>76</v>
      </c>
      <c r="O54">
        <v>26282973540.139999</v>
      </c>
      <c r="P54">
        <v>0</v>
      </c>
      <c r="Q54">
        <v>0</v>
      </c>
      <c r="R54">
        <v>0</v>
      </c>
      <c r="S54">
        <v>0</v>
      </c>
      <c r="T54">
        <v>0</v>
      </c>
      <c r="U54">
        <v>0</v>
      </c>
      <c r="V54">
        <v>0</v>
      </c>
      <c r="W54">
        <v>0</v>
      </c>
      <c r="X54" s="56" t="s">
        <v>118</v>
      </c>
      <c r="Y54" s="56" t="s">
        <v>119</v>
      </c>
      <c r="Z54" s="56" t="s">
        <v>120</v>
      </c>
    </row>
    <row r="55" spans="1:26" x14ac:dyDescent="0.25">
      <c r="A55" s="56" t="s">
        <v>74</v>
      </c>
      <c r="B55" s="56" t="s">
        <v>88</v>
      </c>
      <c r="C55" s="56" t="s">
        <v>79</v>
      </c>
      <c r="D55" s="56" t="s">
        <v>75</v>
      </c>
      <c r="E55" s="56" t="s">
        <v>75</v>
      </c>
      <c r="F55" s="56" t="s">
        <v>75</v>
      </c>
      <c r="G55" s="56" t="s">
        <v>75</v>
      </c>
      <c r="H55" s="56" t="s">
        <v>75</v>
      </c>
      <c r="I55" s="56" t="s">
        <v>75</v>
      </c>
      <c r="J55" s="56" t="s">
        <v>75</v>
      </c>
      <c r="K55" s="56" t="s">
        <v>76</v>
      </c>
      <c r="L55" s="56" t="s">
        <v>75</v>
      </c>
      <c r="M55" s="56" t="s">
        <v>75</v>
      </c>
      <c r="N55" s="56" t="s">
        <v>75</v>
      </c>
      <c r="O55">
        <v>14419112.460000001</v>
      </c>
      <c r="P55">
        <v>0</v>
      </c>
      <c r="Q55">
        <v>0</v>
      </c>
      <c r="R55">
        <v>0</v>
      </c>
      <c r="S55">
        <v>0</v>
      </c>
      <c r="T55">
        <v>0</v>
      </c>
      <c r="U55">
        <v>0</v>
      </c>
      <c r="V55">
        <v>0</v>
      </c>
      <c r="W55">
        <v>0</v>
      </c>
      <c r="X55" s="56" t="s">
        <v>118</v>
      </c>
      <c r="Y55" s="56" t="s">
        <v>119</v>
      </c>
      <c r="Z55" s="56" t="s">
        <v>120</v>
      </c>
    </row>
    <row r="56" spans="1:26" hidden="1" x14ac:dyDescent="0.25">
      <c r="A56" s="56" t="s">
        <v>74</v>
      </c>
      <c r="B56" s="56" t="s">
        <v>88</v>
      </c>
      <c r="C56" s="56" t="s">
        <v>108</v>
      </c>
      <c r="D56" s="56" t="s">
        <v>75</v>
      </c>
      <c r="E56" s="56" t="s">
        <v>75</v>
      </c>
      <c r="F56" s="56" t="s">
        <v>75</v>
      </c>
      <c r="G56" s="56" t="s">
        <v>75</v>
      </c>
      <c r="H56" s="56" t="s">
        <v>75</v>
      </c>
      <c r="I56" s="56" t="s">
        <v>75</v>
      </c>
      <c r="J56" s="56" t="s">
        <v>75</v>
      </c>
      <c r="K56" s="56" t="s">
        <v>75</v>
      </c>
      <c r="L56" s="56" t="s">
        <v>75</v>
      </c>
      <c r="M56" s="56" t="s">
        <v>75</v>
      </c>
      <c r="N56" s="56" t="s">
        <v>75</v>
      </c>
      <c r="O56">
        <v>2422936385.1300001</v>
      </c>
      <c r="P56">
        <v>0</v>
      </c>
      <c r="Q56">
        <v>0</v>
      </c>
      <c r="R56">
        <v>0</v>
      </c>
      <c r="S56">
        <v>0</v>
      </c>
      <c r="T56">
        <v>0</v>
      </c>
      <c r="U56">
        <v>0</v>
      </c>
      <c r="V56">
        <v>0</v>
      </c>
      <c r="W56">
        <v>0</v>
      </c>
      <c r="X56" s="56" t="s">
        <v>118</v>
      </c>
      <c r="Y56" s="56" t="s">
        <v>119</v>
      </c>
      <c r="Z56" s="56" t="s">
        <v>120</v>
      </c>
    </row>
    <row r="57" spans="1:26" hidden="1" x14ac:dyDescent="0.25">
      <c r="A57" s="56" t="s">
        <v>74</v>
      </c>
      <c r="B57" s="56" t="s">
        <v>88</v>
      </c>
      <c r="C57" s="56" t="s">
        <v>108</v>
      </c>
      <c r="D57" s="56" t="s">
        <v>75</v>
      </c>
      <c r="E57" s="56" t="s">
        <v>75</v>
      </c>
      <c r="F57" s="56" t="s">
        <v>75</v>
      </c>
      <c r="G57" s="56" t="s">
        <v>75</v>
      </c>
      <c r="H57" s="56" t="s">
        <v>75</v>
      </c>
      <c r="I57" s="56" t="s">
        <v>75</v>
      </c>
      <c r="J57" s="56" t="s">
        <v>76</v>
      </c>
      <c r="K57" s="56" t="s">
        <v>75</v>
      </c>
      <c r="L57" s="56" t="s">
        <v>75</v>
      </c>
      <c r="M57" s="56" t="s">
        <v>75</v>
      </c>
      <c r="N57" s="56" t="s">
        <v>75</v>
      </c>
      <c r="O57">
        <v>2498885.98</v>
      </c>
      <c r="P57">
        <v>0</v>
      </c>
      <c r="Q57">
        <v>0</v>
      </c>
      <c r="R57">
        <v>0</v>
      </c>
      <c r="S57">
        <v>0</v>
      </c>
      <c r="T57">
        <v>0</v>
      </c>
      <c r="U57">
        <v>0</v>
      </c>
      <c r="V57">
        <v>0</v>
      </c>
      <c r="W57">
        <v>0</v>
      </c>
      <c r="X57" s="56" t="s">
        <v>118</v>
      </c>
      <c r="Y57" s="56" t="s">
        <v>119</v>
      </c>
      <c r="Z57" s="56" t="s">
        <v>120</v>
      </c>
    </row>
    <row r="58" spans="1:26" hidden="1" x14ac:dyDescent="0.25">
      <c r="A58" s="56" t="s">
        <v>74</v>
      </c>
      <c r="B58" s="56" t="s">
        <v>88</v>
      </c>
      <c r="C58" s="56" t="s">
        <v>108</v>
      </c>
      <c r="D58" s="56" t="s">
        <v>76</v>
      </c>
      <c r="E58" s="56" t="s">
        <v>75</v>
      </c>
      <c r="F58" s="56" t="s">
        <v>75</v>
      </c>
      <c r="G58" s="56" t="s">
        <v>75</v>
      </c>
      <c r="H58" s="56" t="s">
        <v>75</v>
      </c>
      <c r="I58" s="56" t="s">
        <v>75</v>
      </c>
      <c r="J58" s="56" t="s">
        <v>76</v>
      </c>
      <c r="K58" s="56" t="s">
        <v>75</v>
      </c>
      <c r="L58" s="56" t="s">
        <v>75</v>
      </c>
      <c r="M58" s="56" t="s">
        <v>75</v>
      </c>
      <c r="N58" s="56" t="s">
        <v>75</v>
      </c>
      <c r="O58">
        <v>0.66</v>
      </c>
      <c r="P58">
        <v>0.14718000000000001</v>
      </c>
      <c r="Q58">
        <v>0</v>
      </c>
      <c r="R58">
        <v>0</v>
      </c>
      <c r="S58">
        <v>0</v>
      </c>
      <c r="T58">
        <v>0</v>
      </c>
      <c r="U58">
        <v>0</v>
      </c>
      <c r="V58">
        <v>0</v>
      </c>
      <c r="W58">
        <v>0</v>
      </c>
      <c r="X58" s="56" t="s">
        <v>118</v>
      </c>
      <c r="Y58" s="56" t="s">
        <v>119</v>
      </c>
      <c r="Z58" s="56" t="s">
        <v>120</v>
      </c>
    </row>
    <row r="59" spans="1:26" hidden="1" x14ac:dyDescent="0.25">
      <c r="A59" s="56" t="s">
        <v>74</v>
      </c>
      <c r="B59" s="56" t="s">
        <v>88</v>
      </c>
      <c r="C59" s="56" t="s">
        <v>108</v>
      </c>
      <c r="D59" s="56" t="s">
        <v>76</v>
      </c>
      <c r="E59" s="56" t="s">
        <v>75</v>
      </c>
      <c r="F59" s="56" t="s">
        <v>75</v>
      </c>
      <c r="G59" s="56" t="s">
        <v>75</v>
      </c>
      <c r="H59" s="56" t="s">
        <v>75</v>
      </c>
      <c r="I59" s="56" t="s">
        <v>75</v>
      </c>
      <c r="J59" s="56" t="s">
        <v>75</v>
      </c>
      <c r="K59" s="56" t="s">
        <v>75</v>
      </c>
      <c r="L59" s="56" t="s">
        <v>75</v>
      </c>
      <c r="M59" s="56" t="s">
        <v>75</v>
      </c>
      <c r="N59" s="56" t="s">
        <v>75</v>
      </c>
      <c r="O59">
        <v>273116128.61000001</v>
      </c>
      <c r="P59">
        <v>29474008.606146</v>
      </c>
      <c r="Q59">
        <v>0</v>
      </c>
      <c r="R59">
        <v>0</v>
      </c>
      <c r="S59">
        <v>0</v>
      </c>
      <c r="T59">
        <v>0</v>
      </c>
      <c r="U59">
        <v>0</v>
      </c>
      <c r="V59">
        <v>0</v>
      </c>
      <c r="W59">
        <v>0</v>
      </c>
      <c r="X59" s="56" t="s">
        <v>118</v>
      </c>
      <c r="Y59" s="56" t="s">
        <v>119</v>
      </c>
      <c r="Z59" s="56" t="s">
        <v>120</v>
      </c>
    </row>
    <row r="60" spans="1:26" hidden="1" x14ac:dyDescent="0.25">
      <c r="A60" s="56" t="s">
        <v>74</v>
      </c>
      <c r="B60" s="56" t="s">
        <v>87</v>
      </c>
      <c r="C60" s="56" t="s">
        <v>107</v>
      </c>
      <c r="D60" s="56" t="s">
        <v>75</v>
      </c>
      <c r="E60" s="56" t="s">
        <v>75</v>
      </c>
      <c r="F60" s="56" t="s">
        <v>75</v>
      </c>
      <c r="G60" s="56" t="s">
        <v>75</v>
      </c>
      <c r="H60" s="56" t="s">
        <v>75</v>
      </c>
      <c r="I60" s="56" t="s">
        <v>75</v>
      </c>
      <c r="J60" s="56" t="s">
        <v>75</v>
      </c>
      <c r="K60" s="56" t="s">
        <v>75</v>
      </c>
      <c r="L60" s="56" t="s">
        <v>75</v>
      </c>
      <c r="M60" s="56" t="s">
        <v>75</v>
      </c>
      <c r="N60" s="56" t="s">
        <v>75</v>
      </c>
      <c r="O60">
        <v>258143812.94</v>
      </c>
      <c r="P60">
        <v>0</v>
      </c>
      <c r="Q60">
        <v>0</v>
      </c>
      <c r="R60">
        <v>0</v>
      </c>
      <c r="S60">
        <v>0</v>
      </c>
      <c r="T60">
        <v>0</v>
      </c>
      <c r="U60">
        <v>0</v>
      </c>
      <c r="V60">
        <v>0</v>
      </c>
      <c r="W60">
        <v>0</v>
      </c>
      <c r="X60" s="56" t="s">
        <v>118</v>
      </c>
      <c r="Y60" s="56" t="s">
        <v>119</v>
      </c>
      <c r="Z60" s="56" t="s">
        <v>120</v>
      </c>
    </row>
    <row r="61" spans="1:26" hidden="1" x14ac:dyDescent="0.25">
      <c r="A61" s="56" t="s">
        <v>74</v>
      </c>
      <c r="B61" s="56" t="s">
        <v>87</v>
      </c>
      <c r="C61" s="56" t="s">
        <v>80</v>
      </c>
      <c r="D61" s="56" t="s">
        <v>75</v>
      </c>
      <c r="E61" s="56" t="s">
        <v>75</v>
      </c>
      <c r="F61" s="56" t="s">
        <v>75</v>
      </c>
      <c r="G61" s="56" t="s">
        <v>75</v>
      </c>
      <c r="H61" s="56" t="s">
        <v>75</v>
      </c>
      <c r="I61" s="56" t="s">
        <v>75</v>
      </c>
      <c r="J61" s="56" t="s">
        <v>75</v>
      </c>
      <c r="K61" s="56" t="s">
        <v>75</v>
      </c>
      <c r="L61" s="56" t="s">
        <v>75</v>
      </c>
      <c r="M61" s="56" t="s">
        <v>75</v>
      </c>
      <c r="N61" s="56" t="s">
        <v>75</v>
      </c>
      <c r="O61">
        <v>272414901.22000003</v>
      </c>
      <c r="P61">
        <v>0</v>
      </c>
      <c r="Q61">
        <v>0</v>
      </c>
      <c r="R61">
        <v>0</v>
      </c>
      <c r="S61">
        <v>0</v>
      </c>
      <c r="T61">
        <v>0</v>
      </c>
      <c r="U61">
        <v>0</v>
      </c>
      <c r="V61">
        <v>0</v>
      </c>
      <c r="W61">
        <v>0</v>
      </c>
      <c r="X61" s="56" t="s">
        <v>118</v>
      </c>
      <c r="Y61" s="56" t="s">
        <v>119</v>
      </c>
      <c r="Z61" s="56" t="s">
        <v>120</v>
      </c>
    </row>
    <row r="62" spans="1:26" hidden="1" x14ac:dyDescent="0.25">
      <c r="A62" t="s">
        <v>74</v>
      </c>
      <c r="B62" t="s">
        <v>87</v>
      </c>
      <c r="C62" t="s">
        <v>80</v>
      </c>
      <c r="D62" t="s">
        <v>76</v>
      </c>
      <c r="E62" t="s">
        <v>75</v>
      </c>
      <c r="F62" t="s">
        <v>75</v>
      </c>
      <c r="G62" t="s">
        <v>75</v>
      </c>
      <c r="H62" t="s">
        <v>75</v>
      </c>
      <c r="I62" t="s">
        <v>75</v>
      </c>
      <c r="J62" t="s">
        <v>75</v>
      </c>
      <c r="K62" t="s">
        <v>75</v>
      </c>
      <c r="L62" t="s">
        <v>75</v>
      </c>
      <c r="M62" t="s">
        <v>75</v>
      </c>
      <c r="N62" t="s">
        <v>75</v>
      </c>
      <c r="O62">
        <v>8761163.3399999999</v>
      </c>
      <c r="P62">
        <v>1619939.1015659999</v>
      </c>
      <c r="Q62">
        <v>0</v>
      </c>
      <c r="R62">
        <v>0</v>
      </c>
      <c r="S62">
        <v>0</v>
      </c>
      <c r="T62">
        <v>0</v>
      </c>
      <c r="U62">
        <v>0</v>
      </c>
      <c r="V62">
        <v>0</v>
      </c>
      <c r="W62">
        <v>0</v>
      </c>
      <c r="X62" s="88">
        <v>45348</v>
      </c>
      <c r="Y62" t="s">
        <v>119</v>
      </c>
      <c r="Z62" s="88">
        <v>45291</v>
      </c>
    </row>
    <row r="63" spans="1:26" x14ac:dyDescent="0.25">
      <c r="A63" t="s">
        <v>74</v>
      </c>
      <c r="B63" t="s">
        <v>87</v>
      </c>
      <c r="C63" t="s">
        <v>79</v>
      </c>
      <c r="D63" t="s">
        <v>75</v>
      </c>
      <c r="E63" t="s">
        <v>75</v>
      </c>
      <c r="F63" t="s">
        <v>75</v>
      </c>
      <c r="G63" t="s">
        <v>75</v>
      </c>
      <c r="H63" t="s">
        <v>75</v>
      </c>
      <c r="I63" t="s">
        <v>75</v>
      </c>
      <c r="J63" t="s">
        <v>75</v>
      </c>
      <c r="K63" t="s">
        <v>75</v>
      </c>
      <c r="L63" t="s">
        <v>75</v>
      </c>
      <c r="M63" t="s">
        <v>75</v>
      </c>
      <c r="N63" t="s">
        <v>76</v>
      </c>
      <c r="O63">
        <v>3989236330.1300001</v>
      </c>
      <c r="P63">
        <v>0</v>
      </c>
      <c r="Q63">
        <v>0</v>
      </c>
      <c r="R63">
        <v>0</v>
      </c>
      <c r="S63">
        <v>0</v>
      </c>
      <c r="T63">
        <v>0</v>
      </c>
      <c r="U63">
        <v>0</v>
      </c>
      <c r="V63">
        <v>0</v>
      </c>
      <c r="W63">
        <v>0</v>
      </c>
      <c r="X63" s="88">
        <v>45348</v>
      </c>
      <c r="Y63" t="s">
        <v>119</v>
      </c>
      <c r="Z63" s="88">
        <v>45291</v>
      </c>
    </row>
    <row r="64" spans="1:26" hidden="1" x14ac:dyDescent="0.25">
      <c r="A64" t="s">
        <v>74</v>
      </c>
      <c r="B64" t="s">
        <v>87</v>
      </c>
      <c r="C64" t="s">
        <v>108</v>
      </c>
      <c r="D64" t="s">
        <v>75</v>
      </c>
      <c r="E64" t="s">
        <v>75</v>
      </c>
      <c r="F64" t="s">
        <v>75</v>
      </c>
      <c r="G64" t="s">
        <v>75</v>
      </c>
      <c r="H64" t="s">
        <v>75</v>
      </c>
      <c r="I64" t="s">
        <v>75</v>
      </c>
      <c r="J64" t="s">
        <v>75</v>
      </c>
      <c r="K64" t="s">
        <v>75</v>
      </c>
      <c r="L64" t="s">
        <v>75</v>
      </c>
      <c r="M64" t="s">
        <v>75</v>
      </c>
      <c r="N64" t="s">
        <v>75</v>
      </c>
      <c r="O64">
        <v>720208320.50999999</v>
      </c>
      <c r="P64">
        <v>0</v>
      </c>
      <c r="Q64">
        <v>0</v>
      </c>
      <c r="R64">
        <v>0</v>
      </c>
      <c r="S64">
        <v>0</v>
      </c>
      <c r="T64">
        <v>0</v>
      </c>
      <c r="U64">
        <v>0</v>
      </c>
      <c r="V64">
        <v>0</v>
      </c>
      <c r="W64">
        <v>0</v>
      </c>
      <c r="X64" s="88">
        <v>45348</v>
      </c>
      <c r="Y64" t="s">
        <v>119</v>
      </c>
      <c r="Z64" s="88">
        <v>45291</v>
      </c>
    </row>
  </sheetData>
  <autoFilter ref="A1:Z64" xr:uid="{00000000-0009-0000-0000-00000D000000}">
    <filterColumn colId="2">
      <filters>
        <filter val="amministrazioni pubbliche"/>
      </filters>
    </filterColumn>
  </autoFilter>
  <pageMargins left="0.7" right="0.7" top="0.75" bottom="0.75" header="0.3" footer="0.3"/>
  <pageSetup paperSize="9" orientation="portrait" r:id="rId1"/>
  <headerFooter>
    <oddHeader>&amp;R&amp;"Century"&amp;8&amp;KE7EC06Gruppo Banco BPM - Uso Interno&amp;1#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S313"/>
  <sheetViews>
    <sheetView showGridLines="0" topLeftCell="A19" zoomScale="55" zoomScaleNormal="55" workbookViewId="0">
      <selection activeCell="C6" sqref="C6"/>
    </sheetView>
  </sheetViews>
  <sheetFormatPr defaultColWidth="8.85546875" defaultRowHeight="0" customHeight="1" zeroHeight="1" x14ac:dyDescent="0.25"/>
  <cols>
    <col min="1" max="2" width="8.85546875" style="1"/>
    <col min="3" max="3" width="58.5703125" style="24" bestFit="1" customWidth="1"/>
    <col min="4" max="4" width="27.42578125" style="24" bestFit="1" customWidth="1"/>
    <col min="5" max="5" width="19.5703125" style="24" bestFit="1" customWidth="1"/>
    <col min="6" max="6" width="22.85546875" style="24" customWidth="1"/>
    <col min="7" max="7" width="19.5703125" style="24" bestFit="1" customWidth="1"/>
    <col min="8" max="9" width="15.5703125" style="24" bestFit="1" customWidth="1"/>
    <col min="10" max="10" width="14" style="24" bestFit="1" customWidth="1"/>
    <col min="11" max="11" width="13.5703125" style="24" customWidth="1"/>
    <col min="12" max="12" width="19.5703125" style="24" customWidth="1"/>
    <col min="13" max="13" width="13.5703125" style="24" customWidth="1"/>
    <col min="14" max="14" width="9.5703125" style="24" customWidth="1"/>
    <col min="15" max="15" width="19.5703125" style="24" bestFit="1" customWidth="1"/>
    <col min="16" max="16" width="18.140625" style="24" bestFit="1" customWidth="1"/>
    <col min="17" max="17" width="10.85546875" style="24" bestFit="1" customWidth="1"/>
    <col min="18" max="18" width="22.5703125" style="24" bestFit="1" customWidth="1"/>
    <col min="19" max="19" width="18.140625" style="24" bestFit="1" customWidth="1"/>
    <col min="20" max="20" width="14.140625" style="1" bestFit="1" customWidth="1"/>
    <col min="21" max="21" width="8.85546875" style="1" bestFit="1" customWidth="1"/>
    <col min="22" max="16384" width="8.85546875" style="1"/>
  </cols>
  <sheetData>
    <row r="1" spans="2:19" ht="30" customHeight="1" thickBot="1" x14ac:dyDescent="0.3">
      <c r="D1" s="49"/>
      <c r="E1" s="49"/>
      <c r="F1" s="49"/>
    </row>
    <row r="2" spans="2:19" ht="52.5" customHeight="1" thickBot="1" x14ac:dyDescent="0.3">
      <c r="C2" s="191" t="s">
        <v>117</v>
      </c>
      <c r="D2" s="192"/>
      <c r="E2" s="192"/>
      <c r="F2" s="192"/>
      <c r="G2" s="192"/>
      <c r="H2" s="192"/>
      <c r="I2" s="192"/>
      <c r="J2" s="192"/>
      <c r="K2" s="192"/>
      <c r="L2" s="192"/>
      <c r="M2" s="192"/>
      <c r="N2" s="192"/>
      <c r="O2" s="192"/>
      <c r="P2" s="192"/>
      <c r="Q2" s="192"/>
      <c r="R2" s="192"/>
      <c r="S2" s="193"/>
    </row>
    <row r="3" spans="2:19" ht="30" customHeight="1" x14ac:dyDescent="0.25"/>
    <row r="4" spans="2:19" ht="30" customHeight="1" x14ac:dyDescent="0.2">
      <c r="C4" s="2" t="s">
        <v>0</v>
      </c>
    </row>
    <row r="5" spans="2:19" s="76" customFormat="1" ht="30" customHeight="1" x14ac:dyDescent="0.25">
      <c r="C5" s="49"/>
      <c r="D5" s="49"/>
      <c r="E5" s="49"/>
      <c r="F5" s="49"/>
      <c r="G5" s="49"/>
      <c r="H5" s="49"/>
      <c r="I5" s="49"/>
      <c r="J5" s="49"/>
      <c r="K5" s="49"/>
      <c r="L5" s="49"/>
      <c r="M5" s="49"/>
      <c r="N5" s="49"/>
      <c r="O5" s="49"/>
      <c r="P5" s="49"/>
      <c r="Q5" s="49"/>
      <c r="R5" s="49"/>
      <c r="S5" s="49"/>
    </row>
    <row r="6" spans="2:19" ht="30" customHeight="1" x14ac:dyDescent="0.25">
      <c r="D6" s="10" t="s">
        <v>1</v>
      </c>
      <c r="E6" s="3" t="s">
        <v>2</v>
      </c>
      <c r="F6" s="3" t="s">
        <v>3</v>
      </c>
      <c r="G6" s="3" t="s">
        <v>4</v>
      </c>
      <c r="H6" s="3" t="s">
        <v>5</v>
      </c>
      <c r="I6" s="3" t="s">
        <v>6</v>
      </c>
      <c r="J6" s="3" t="s">
        <v>7</v>
      </c>
      <c r="K6" s="3" t="s">
        <v>8</v>
      </c>
      <c r="L6" s="3" t="s">
        <v>9</v>
      </c>
      <c r="M6" s="3" t="s">
        <v>10</v>
      </c>
      <c r="N6" s="3" t="s">
        <v>11</v>
      </c>
      <c r="O6" s="3" t="s">
        <v>12</v>
      </c>
      <c r="P6" s="3" t="s">
        <v>13</v>
      </c>
      <c r="Q6" s="3" t="s">
        <v>14</v>
      </c>
      <c r="R6" s="3" t="s">
        <v>15</v>
      </c>
      <c r="S6" s="3" t="s">
        <v>16</v>
      </c>
    </row>
    <row r="7" spans="2:19" ht="30" customHeight="1" x14ac:dyDescent="0.25">
      <c r="B7" s="186" t="s">
        <v>72</v>
      </c>
      <c r="C7" s="187"/>
      <c r="D7" s="188" t="s">
        <v>17</v>
      </c>
      <c r="E7" s="190"/>
      <c r="F7" s="190"/>
      <c r="G7" s="190"/>
      <c r="H7" s="190"/>
      <c r="I7" s="190"/>
      <c r="J7" s="190"/>
      <c r="K7" s="190"/>
      <c r="L7" s="190"/>
      <c r="M7" s="190"/>
      <c r="N7" s="190"/>
      <c r="O7" s="190"/>
      <c r="P7" s="190"/>
      <c r="Q7" s="190"/>
      <c r="R7" s="190"/>
      <c r="S7" s="189"/>
    </row>
    <row r="8" spans="2:19" ht="30" customHeight="1" x14ac:dyDescent="0.25">
      <c r="B8" s="188"/>
      <c r="C8" s="189"/>
      <c r="D8" s="194" t="s">
        <v>18</v>
      </c>
      <c r="E8" s="197" t="s">
        <v>19</v>
      </c>
      <c r="F8" s="197"/>
      <c r="G8" s="197"/>
      <c r="H8" s="197"/>
      <c r="I8" s="197"/>
      <c r="J8" s="197" t="s">
        <v>20</v>
      </c>
      <c r="K8" s="197"/>
      <c r="L8" s="197"/>
      <c r="M8" s="197"/>
      <c r="N8" s="197"/>
      <c r="O8" s="198" t="s">
        <v>21</v>
      </c>
      <c r="P8" s="199"/>
      <c r="Q8" s="199"/>
      <c r="R8" s="199"/>
      <c r="S8" s="200"/>
    </row>
    <row r="9" spans="2:19" ht="30" customHeight="1" x14ac:dyDescent="0.25">
      <c r="B9" s="188"/>
      <c r="C9" s="189"/>
      <c r="D9" s="194"/>
      <c r="E9" s="196" t="s">
        <v>22</v>
      </c>
      <c r="F9" s="194"/>
      <c r="G9" s="194"/>
      <c r="H9" s="194"/>
      <c r="I9" s="194"/>
      <c r="J9" s="196" t="s">
        <v>22</v>
      </c>
      <c r="K9" s="194"/>
      <c r="L9" s="194"/>
      <c r="M9" s="194"/>
      <c r="N9" s="194"/>
      <c r="O9" s="196" t="s">
        <v>22</v>
      </c>
      <c r="P9" s="194"/>
      <c r="Q9" s="194"/>
      <c r="R9" s="194"/>
      <c r="S9" s="194"/>
    </row>
    <row r="10" spans="2:19" ht="30" customHeight="1" x14ac:dyDescent="0.25">
      <c r="B10" s="188"/>
      <c r="C10" s="189"/>
      <c r="D10" s="195"/>
      <c r="E10" s="80"/>
      <c r="F10" s="78" t="s">
        <v>23</v>
      </c>
      <c r="G10" s="5" t="s">
        <v>24</v>
      </c>
      <c r="H10" s="5" t="s">
        <v>25</v>
      </c>
      <c r="I10" s="5" t="s">
        <v>26</v>
      </c>
      <c r="J10" s="80"/>
      <c r="K10" s="78" t="s">
        <v>23</v>
      </c>
      <c r="L10" s="5" t="s">
        <v>24</v>
      </c>
      <c r="M10" s="5" t="s">
        <v>27</v>
      </c>
      <c r="N10" s="5" t="s">
        <v>26</v>
      </c>
      <c r="O10" s="80"/>
      <c r="P10" s="78" t="s">
        <v>23</v>
      </c>
      <c r="Q10" s="5" t="s">
        <v>24</v>
      </c>
      <c r="R10" s="5" t="s">
        <v>28</v>
      </c>
      <c r="S10" s="5" t="s">
        <v>26</v>
      </c>
    </row>
    <row r="11" spans="2:19" ht="54" hidden="1" customHeight="1" x14ac:dyDescent="0.25">
      <c r="B11" s="188"/>
      <c r="C11" s="189"/>
      <c r="D11" s="196"/>
      <c r="E11" s="79"/>
      <c r="F11" s="69"/>
      <c r="G11" s="69" t="s">
        <v>24</v>
      </c>
      <c r="H11" s="69" t="s">
        <v>25</v>
      </c>
      <c r="I11" s="69" t="s">
        <v>26</v>
      </c>
      <c r="J11" s="69"/>
      <c r="K11" s="69"/>
      <c r="L11" s="69" t="s">
        <v>24</v>
      </c>
      <c r="M11" s="69" t="s">
        <v>27</v>
      </c>
      <c r="N11" s="69" t="s">
        <v>26</v>
      </c>
      <c r="O11" s="4"/>
      <c r="P11" s="4"/>
      <c r="Q11" s="5" t="s">
        <v>24</v>
      </c>
      <c r="R11" s="5" t="s">
        <v>28</v>
      </c>
      <c r="S11" s="5" t="s">
        <v>26</v>
      </c>
    </row>
    <row r="12" spans="2:19" ht="30" customHeight="1" x14ac:dyDescent="0.25">
      <c r="B12" s="10">
        <v>1</v>
      </c>
      <c r="C12" s="70" t="s">
        <v>29</v>
      </c>
      <c r="D12" s="41" t="e">
        <f>D43</f>
        <v>#REF!</v>
      </c>
      <c r="E12" s="41" t="e">
        <f t="shared" ref="E12:J12" si="0">E43</f>
        <v>#REF!</v>
      </c>
      <c r="F12" s="46">
        <f t="shared" si="0"/>
        <v>2227122893.8580942</v>
      </c>
      <c r="G12" s="46">
        <f t="shared" si="0"/>
        <v>0</v>
      </c>
      <c r="H12" s="46">
        <f t="shared" si="0"/>
        <v>66939883.948689997</v>
      </c>
      <c r="I12" s="46">
        <f t="shared" si="0"/>
        <v>64027081.145095199</v>
      </c>
      <c r="J12" s="28">
        <f t="shared" si="0"/>
        <v>5189264.5384860002</v>
      </c>
      <c r="K12" s="28">
        <f>K43</f>
        <v>1333931.2506619999</v>
      </c>
      <c r="L12" s="28">
        <f>L43</f>
        <v>0</v>
      </c>
      <c r="M12" s="28">
        <f t="shared" ref="M12" si="1">M43</f>
        <v>1333931.2506619999</v>
      </c>
      <c r="N12" s="28">
        <f>N43</f>
        <v>0</v>
      </c>
      <c r="O12" s="28" t="e">
        <f>O43</f>
        <v>#REF!</v>
      </c>
      <c r="P12" s="28">
        <f t="shared" ref="P12" si="2">P43</f>
        <v>2228456825.1087561</v>
      </c>
      <c r="Q12" s="28">
        <f>Q43</f>
        <v>0</v>
      </c>
      <c r="R12" s="28">
        <f t="shared" ref="R12:S12" si="3">R43</f>
        <v>68273815.199351996</v>
      </c>
      <c r="S12" s="28">
        <f t="shared" si="3"/>
        <v>64027081.145095199</v>
      </c>
    </row>
    <row r="13" spans="2:19" ht="30" customHeight="1" x14ac:dyDescent="0.25">
      <c r="B13" s="10">
        <v>2</v>
      </c>
      <c r="C13" s="42" t="s">
        <v>30</v>
      </c>
      <c r="D13" s="41">
        <f>D14+D18</f>
        <v>4479993177.8600006</v>
      </c>
      <c r="E13" s="41">
        <f>E14+E18</f>
        <v>553865449.24771798</v>
      </c>
      <c r="F13" s="46">
        <f t="shared" ref="F13:N13" si="4">F14+F18</f>
        <v>0</v>
      </c>
      <c r="G13" s="46">
        <f t="shared" si="4"/>
        <v>0</v>
      </c>
      <c r="H13" s="46">
        <f t="shared" si="4"/>
        <v>0</v>
      </c>
      <c r="I13" s="46">
        <f t="shared" si="4"/>
        <v>0</v>
      </c>
      <c r="J13" s="28">
        <f t="shared" si="4"/>
        <v>0</v>
      </c>
      <c r="K13" s="28">
        <f t="shared" si="4"/>
        <v>0</v>
      </c>
      <c r="L13" s="28">
        <f t="shared" si="4"/>
        <v>0</v>
      </c>
      <c r="M13" s="28">
        <f t="shared" si="4"/>
        <v>0</v>
      </c>
      <c r="N13" s="28">
        <f t="shared" si="4"/>
        <v>0</v>
      </c>
      <c r="O13" s="27">
        <f t="shared" ref="O13:S34" si="5">E13+J13</f>
        <v>553865449.24771798</v>
      </c>
      <c r="P13" s="27">
        <f t="shared" si="5"/>
        <v>0</v>
      </c>
      <c r="Q13" s="27">
        <f t="shared" si="5"/>
        <v>0</v>
      </c>
      <c r="R13" s="27">
        <f t="shared" si="5"/>
        <v>0</v>
      </c>
      <c r="S13" s="27">
        <f t="shared" si="5"/>
        <v>0</v>
      </c>
    </row>
    <row r="14" spans="2:19" ht="30" customHeight="1" x14ac:dyDescent="0.25">
      <c r="B14" s="10">
        <v>3</v>
      </c>
      <c r="C14" s="43" t="s">
        <v>31</v>
      </c>
      <c r="D14" s="41">
        <f>SUM(D15:D17)</f>
        <v>2694583515.25</v>
      </c>
      <c r="E14" s="41">
        <f t="shared" ref="E14:N14" si="6">SUM(E15:E17)</f>
        <v>524085035.73019201</v>
      </c>
      <c r="F14" s="46">
        <f t="shared" si="6"/>
        <v>0</v>
      </c>
      <c r="G14" s="46">
        <f t="shared" si="6"/>
        <v>0</v>
      </c>
      <c r="H14" s="46">
        <f t="shared" si="6"/>
        <v>0</v>
      </c>
      <c r="I14" s="46">
        <f t="shared" si="6"/>
        <v>0</v>
      </c>
      <c r="J14" s="28">
        <f t="shared" si="6"/>
        <v>0</v>
      </c>
      <c r="K14" s="28">
        <f t="shared" si="6"/>
        <v>0</v>
      </c>
      <c r="L14" s="28">
        <f t="shared" si="6"/>
        <v>0</v>
      </c>
      <c r="M14" s="28">
        <f t="shared" si="6"/>
        <v>0</v>
      </c>
      <c r="N14" s="28">
        <f t="shared" si="6"/>
        <v>0</v>
      </c>
      <c r="O14" s="27">
        <f t="shared" si="5"/>
        <v>524085035.73019201</v>
      </c>
      <c r="P14" s="27">
        <f t="shared" si="5"/>
        <v>0</v>
      </c>
      <c r="Q14" s="27">
        <f t="shared" si="5"/>
        <v>0</v>
      </c>
      <c r="R14" s="27">
        <f t="shared" si="5"/>
        <v>0</v>
      </c>
      <c r="S14" s="27">
        <f t="shared" si="5"/>
        <v>0</v>
      </c>
    </row>
    <row r="15" spans="2:19" ht="30" customHeight="1" x14ac:dyDescent="0.25">
      <c r="B15" s="10">
        <v>4</v>
      </c>
      <c r="C15" s="44" t="s">
        <v>32</v>
      </c>
      <c r="D15" s="41">
        <f>Estr_T7_3112_FINZ_v2!O11</f>
        <v>1089334912.3</v>
      </c>
      <c r="E15" s="41">
        <f>Estr_T7_3112_FINZ_v2!P11</f>
        <v>68865568.933642</v>
      </c>
      <c r="F15" s="47">
        <v>0</v>
      </c>
      <c r="G15" s="47">
        <v>0</v>
      </c>
      <c r="H15" s="47">
        <v>0</v>
      </c>
      <c r="I15" s="47">
        <v>0</v>
      </c>
      <c r="J15" s="35">
        <v>0</v>
      </c>
      <c r="K15" s="35">
        <v>0</v>
      </c>
      <c r="L15" s="35">
        <v>0</v>
      </c>
      <c r="M15" s="35">
        <v>0</v>
      </c>
      <c r="N15" s="35">
        <v>0</v>
      </c>
      <c r="O15" s="27">
        <f t="shared" si="5"/>
        <v>68865568.933642</v>
      </c>
      <c r="P15" s="27">
        <f t="shared" si="5"/>
        <v>0</v>
      </c>
      <c r="Q15" s="27">
        <f t="shared" si="5"/>
        <v>0</v>
      </c>
      <c r="R15" s="27">
        <f t="shared" si="5"/>
        <v>0</v>
      </c>
      <c r="S15" s="27">
        <f t="shared" si="5"/>
        <v>0</v>
      </c>
    </row>
    <row r="16" spans="2:19" ht="30" customHeight="1" x14ac:dyDescent="0.25">
      <c r="B16" s="10">
        <v>5</v>
      </c>
      <c r="C16" s="44" t="s">
        <v>33</v>
      </c>
      <c r="D16" s="41">
        <f>Estr_T7_3112_FINZ_v2!O52+Estr_T7_3112_FINZ_v2!O62</f>
        <v>1552829965.6999998</v>
      </c>
      <c r="E16" s="41">
        <f>Estr_T7_3112_FINZ_v2!P52+Estr_T7_3112_FINZ_v2!P62</f>
        <v>445139362.85337502</v>
      </c>
      <c r="F16" s="47">
        <v>0</v>
      </c>
      <c r="G16" s="47">
        <v>0</v>
      </c>
      <c r="H16" s="47">
        <v>0</v>
      </c>
      <c r="I16" s="47">
        <v>0</v>
      </c>
      <c r="J16" s="35">
        <v>0</v>
      </c>
      <c r="K16" s="35">
        <v>0</v>
      </c>
      <c r="L16" s="35">
        <v>0</v>
      </c>
      <c r="M16" s="35">
        <v>0</v>
      </c>
      <c r="N16" s="35">
        <v>0</v>
      </c>
      <c r="O16" s="27">
        <f t="shared" si="5"/>
        <v>445139362.85337502</v>
      </c>
      <c r="P16" s="27">
        <f t="shared" si="5"/>
        <v>0</v>
      </c>
      <c r="Q16" s="27">
        <f t="shared" si="5"/>
        <v>0</v>
      </c>
      <c r="R16" s="27">
        <f t="shared" si="5"/>
        <v>0</v>
      </c>
      <c r="S16" s="27">
        <f t="shared" si="5"/>
        <v>0</v>
      </c>
    </row>
    <row r="17" spans="2:19" ht="30" customHeight="1" x14ac:dyDescent="0.25">
      <c r="B17" s="10">
        <v>6</v>
      </c>
      <c r="C17" s="44" t="s">
        <v>34</v>
      </c>
      <c r="D17" s="41">
        <f>Estr_T7_3112_FINZ_v2!O37</f>
        <v>52418637.25</v>
      </c>
      <c r="E17" s="41">
        <f>Estr_T7_3112_FINZ_v2!P37</f>
        <v>10080103.943174999</v>
      </c>
      <c r="F17" s="47">
        <v>0</v>
      </c>
      <c r="G17" s="47"/>
      <c r="H17" s="47">
        <v>0</v>
      </c>
      <c r="I17" s="47">
        <v>0</v>
      </c>
      <c r="J17" s="35">
        <v>0</v>
      </c>
      <c r="K17" s="35">
        <v>0</v>
      </c>
      <c r="L17" s="35"/>
      <c r="M17" s="35">
        <v>0</v>
      </c>
      <c r="N17" s="35">
        <v>0</v>
      </c>
      <c r="O17" s="27">
        <f t="shared" si="5"/>
        <v>10080103.943174999</v>
      </c>
      <c r="P17" s="27">
        <f t="shared" si="5"/>
        <v>0</v>
      </c>
      <c r="Q17" s="34"/>
      <c r="R17" s="27">
        <f t="shared" si="5"/>
        <v>0</v>
      </c>
      <c r="S17" s="27">
        <f>I17+N17</f>
        <v>0</v>
      </c>
    </row>
    <row r="18" spans="2:19" ht="30" customHeight="1" x14ac:dyDescent="0.25">
      <c r="B18" s="10">
        <v>7</v>
      </c>
      <c r="C18" s="43" t="s">
        <v>35</v>
      </c>
      <c r="D18" s="41">
        <f>Estr_T7_3112_FINZ_v2!O16+Estr_T7_3112_FINZ_v2!O19+Estr_T7_3112_FINZ_v2!O21+Estr_T7_3112_FINZ_v2!O44+Estr_T7_3112_FINZ_v2!O58+Estr_T7_3112_FINZ_v2!O59</f>
        <v>1785409662.6100001</v>
      </c>
      <c r="E18" s="41">
        <f>Estr_T7_3112_FINZ_v2!P16+Estr_T7_3112_FINZ_v2!P19+Estr_T7_3112_FINZ_v2!P21+Estr_T7_3112_FINZ_v2!P44+Estr_T7_3112_FINZ_v2!P58+Estr_T7_3112_FINZ_v2!P59</f>
        <v>29780413.517526001</v>
      </c>
      <c r="F18" s="47">
        <v>0</v>
      </c>
      <c r="G18" s="47">
        <v>0</v>
      </c>
      <c r="H18" s="47">
        <v>0</v>
      </c>
      <c r="I18" s="47">
        <v>0</v>
      </c>
      <c r="J18" s="35">
        <v>0</v>
      </c>
      <c r="K18" s="35">
        <v>0</v>
      </c>
      <c r="L18" s="35">
        <v>0</v>
      </c>
      <c r="M18" s="35">
        <v>0</v>
      </c>
      <c r="N18" s="35">
        <v>0</v>
      </c>
      <c r="O18" s="27">
        <f t="shared" si="5"/>
        <v>29780413.517526001</v>
      </c>
      <c r="P18" s="27">
        <f t="shared" si="5"/>
        <v>0</v>
      </c>
      <c r="Q18" s="27">
        <f t="shared" si="5"/>
        <v>0</v>
      </c>
      <c r="R18" s="27">
        <f t="shared" si="5"/>
        <v>0</v>
      </c>
      <c r="S18" s="27">
        <f t="shared" si="5"/>
        <v>0</v>
      </c>
    </row>
    <row r="19" spans="2:19" ht="30" customHeight="1" x14ac:dyDescent="0.25">
      <c r="B19" s="10">
        <v>8</v>
      </c>
      <c r="C19" s="44" t="s">
        <v>36</v>
      </c>
      <c r="D19" s="41">
        <f>SUM(D20:D22)</f>
        <v>0</v>
      </c>
      <c r="E19" s="41">
        <f t="shared" ref="E19" si="7">SUM(E20:E22)</f>
        <v>0</v>
      </c>
      <c r="F19" s="46">
        <v>0</v>
      </c>
      <c r="G19" s="46">
        <v>0</v>
      </c>
      <c r="H19" s="46">
        <v>0</v>
      </c>
      <c r="I19" s="46">
        <v>0</v>
      </c>
      <c r="J19" s="28">
        <v>0</v>
      </c>
      <c r="K19" s="28">
        <v>0</v>
      </c>
      <c r="L19" s="28">
        <v>0</v>
      </c>
      <c r="M19" s="28">
        <v>0</v>
      </c>
      <c r="N19" s="28">
        <v>0</v>
      </c>
      <c r="O19" s="27">
        <f t="shared" si="5"/>
        <v>0</v>
      </c>
      <c r="P19" s="27">
        <f t="shared" si="5"/>
        <v>0</v>
      </c>
      <c r="Q19" s="27">
        <f t="shared" si="5"/>
        <v>0</v>
      </c>
      <c r="R19" s="27">
        <f t="shared" si="5"/>
        <v>0</v>
      </c>
      <c r="S19" s="27">
        <f t="shared" si="5"/>
        <v>0</v>
      </c>
    </row>
    <row r="20" spans="2:19" ht="30" customHeight="1" x14ac:dyDescent="0.25">
      <c r="B20" s="10">
        <v>9</v>
      </c>
      <c r="C20" s="45" t="s">
        <v>32</v>
      </c>
      <c r="D20" s="41">
        <v>0</v>
      </c>
      <c r="E20" s="40">
        <v>0</v>
      </c>
      <c r="F20" s="47">
        <v>0</v>
      </c>
      <c r="G20" s="47">
        <v>0</v>
      </c>
      <c r="H20" s="47">
        <v>0</v>
      </c>
      <c r="I20" s="47">
        <v>0</v>
      </c>
      <c r="J20" s="35">
        <v>0</v>
      </c>
      <c r="K20" s="35">
        <v>0</v>
      </c>
      <c r="L20" s="35">
        <v>0</v>
      </c>
      <c r="M20" s="35">
        <v>0</v>
      </c>
      <c r="N20" s="35">
        <v>0</v>
      </c>
      <c r="O20" s="27">
        <f t="shared" si="5"/>
        <v>0</v>
      </c>
      <c r="P20" s="27">
        <f t="shared" si="5"/>
        <v>0</v>
      </c>
      <c r="Q20" s="27">
        <f t="shared" si="5"/>
        <v>0</v>
      </c>
      <c r="R20" s="27">
        <f t="shared" si="5"/>
        <v>0</v>
      </c>
      <c r="S20" s="27">
        <f t="shared" si="5"/>
        <v>0</v>
      </c>
    </row>
    <row r="21" spans="2:19" ht="30" customHeight="1" x14ac:dyDescent="0.25">
      <c r="B21" s="10">
        <v>10</v>
      </c>
      <c r="C21" s="45" t="s">
        <v>33</v>
      </c>
      <c r="D21" s="41">
        <v>0</v>
      </c>
      <c r="E21" s="40">
        <v>0</v>
      </c>
      <c r="F21" s="47">
        <v>0</v>
      </c>
      <c r="G21" s="47">
        <v>0</v>
      </c>
      <c r="H21" s="47">
        <v>0</v>
      </c>
      <c r="I21" s="47">
        <v>0</v>
      </c>
      <c r="J21" s="35">
        <v>0</v>
      </c>
      <c r="K21" s="35">
        <v>0</v>
      </c>
      <c r="L21" s="35">
        <v>0</v>
      </c>
      <c r="M21" s="35">
        <v>0</v>
      </c>
      <c r="N21" s="35">
        <v>0</v>
      </c>
      <c r="O21" s="27">
        <f t="shared" si="5"/>
        <v>0</v>
      </c>
      <c r="P21" s="27">
        <f t="shared" si="5"/>
        <v>0</v>
      </c>
      <c r="Q21" s="27">
        <f t="shared" si="5"/>
        <v>0</v>
      </c>
      <c r="R21" s="27">
        <f t="shared" si="5"/>
        <v>0</v>
      </c>
      <c r="S21" s="27">
        <f t="shared" si="5"/>
        <v>0</v>
      </c>
    </row>
    <row r="22" spans="2:19" ht="30" customHeight="1" x14ac:dyDescent="0.25">
      <c r="B22" s="10">
        <v>11</v>
      </c>
      <c r="C22" s="14" t="s">
        <v>34</v>
      </c>
      <c r="D22" s="41">
        <v>0</v>
      </c>
      <c r="E22" s="40">
        <v>0</v>
      </c>
      <c r="F22" s="47">
        <v>0</v>
      </c>
      <c r="G22" s="47"/>
      <c r="H22" s="47">
        <v>0</v>
      </c>
      <c r="I22" s="47">
        <v>0</v>
      </c>
      <c r="J22" s="35">
        <v>0</v>
      </c>
      <c r="K22" s="35">
        <v>0</v>
      </c>
      <c r="L22" s="35"/>
      <c r="M22" s="35">
        <v>0</v>
      </c>
      <c r="N22" s="35">
        <v>0</v>
      </c>
      <c r="O22" s="27">
        <f t="shared" si="5"/>
        <v>0</v>
      </c>
      <c r="P22" s="27">
        <f t="shared" si="5"/>
        <v>0</v>
      </c>
      <c r="Q22" s="34"/>
      <c r="R22" s="27">
        <f t="shared" si="5"/>
        <v>0</v>
      </c>
      <c r="S22" s="27">
        <f>I22+N22</f>
        <v>0</v>
      </c>
    </row>
    <row r="23" spans="2:19" ht="30" customHeight="1" x14ac:dyDescent="0.25">
      <c r="B23" s="10">
        <v>12</v>
      </c>
      <c r="C23" s="11" t="s">
        <v>37</v>
      </c>
      <c r="D23" s="41">
        <f>SUM(D24:D26)</f>
        <v>3763.55</v>
      </c>
      <c r="E23" s="41">
        <f t="shared" ref="E23" si="8">SUM(E24:E26)</f>
        <v>0</v>
      </c>
      <c r="F23" s="46">
        <v>0</v>
      </c>
      <c r="G23" s="46">
        <v>0</v>
      </c>
      <c r="H23" s="46">
        <v>0</v>
      </c>
      <c r="I23" s="46">
        <v>0</v>
      </c>
      <c r="J23" s="28">
        <v>0</v>
      </c>
      <c r="K23" s="28">
        <v>0</v>
      </c>
      <c r="L23" s="28">
        <v>0</v>
      </c>
      <c r="M23" s="28">
        <v>0</v>
      </c>
      <c r="N23" s="28">
        <v>0</v>
      </c>
      <c r="O23" s="27">
        <f t="shared" si="5"/>
        <v>0</v>
      </c>
      <c r="P23" s="27">
        <f t="shared" si="5"/>
        <v>0</v>
      </c>
      <c r="Q23" s="27">
        <f t="shared" si="5"/>
        <v>0</v>
      </c>
      <c r="R23" s="27">
        <f t="shared" si="5"/>
        <v>0</v>
      </c>
      <c r="S23" s="27">
        <f t="shared" si="5"/>
        <v>0</v>
      </c>
    </row>
    <row r="24" spans="2:19" ht="30" customHeight="1" x14ac:dyDescent="0.25">
      <c r="B24" s="10">
        <v>13</v>
      </c>
      <c r="C24" s="14" t="s">
        <v>32</v>
      </c>
      <c r="D24" s="41">
        <f>Estr_T7_3112_FINZ_v2!O19</f>
        <v>3763.55</v>
      </c>
      <c r="E24" s="41">
        <f>Estr_T7_3112_FINZ_v2!P19</f>
        <v>0</v>
      </c>
      <c r="F24" s="47">
        <v>0</v>
      </c>
      <c r="G24" s="47">
        <v>0</v>
      </c>
      <c r="H24" s="47">
        <v>0</v>
      </c>
      <c r="I24" s="47">
        <v>0</v>
      </c>
      <c r="J24" s="35">
        <v>0</v>
      </c>
      <c r="K24" s="35">
        <v>0</v>
      </c>
      <c r="L24" s="35">
        <v>0</v>
      </c>
      <c r="M24" s="35">
        <v>0</v>
      </c>
      <c r="N24" s="35">
        <v>0</v>
      </c>
      <c r="O24" s="27">
        <f t="shared" si="5"/>
        <v>0</v>
      </c>
      <c r="P24" s="27">
        <f t="shared" si="5"/>
        <v>0</v>
      </c>
      <c r="Q24" s="27">
        <f t="shared" si="5"/>
        <v>0</v>
      </c>
      <c r="R24" s="27">
        <f t="shared" si="5"/>
        <v>0</v>
      </c>
      <c r="S24" s="27">
        <f t="shared" si="5"/>
        <v>0</v>
      </c>
    </row>
    <row r="25" spans="2:19" ht="30" customHeight="1" x14ac:dyDescent="0.25">
      <c r="B25" s="10">
        <v>14</v>
      </c>
      <c r="C25" s="14" t="s">
        <v>33</v>
      </c>
      <c r="D25" s="41">
        <v>0</v>
      </c>
      <c r="E25" s="40">
        <v>0</v>
      </c>
      <c r="F25" s="47">
        <v>0</v>
      </c>
      <c r="G25" s="47">
        <v>0</v>
      </c>
      <c r="H25" s="47">
        <v>0</v>
      </c>
      <c r="I25" s="47">
        <v>0</v>
      </c>
      <c r="J25" s="35">
        <v>0</v>
      </c>
      <c r="K25" s="35">
        <v>0</v>
      </c>
      <c r="L25" s="35">
        <v>0</v>
      </c>
      <c r="M25" s="35">
        <v>0</v>
      </c>
      <c r="N25" s="35">
        <v>0</v>
      </c>
      <c r="O25" s="27">
        <f t="shared" si="5"/>
        <v>0</v>
      </c>
      <c r="P25" s="27">
        <f t="shared" si="5"/>
        <v>0</v>
      </c>
      <c r="Q25" s="27">
        <f t="shared" si="5"/>
        <v>0</v>
      </c>
      <c r="R25" s="27">
        <f t="shared" si="5"/>
        <v>0</v>
      </c>
      <c r="S25" s="27">
        <f t="shared" si="5"/>
        <v>0</v>
      </c>
    </row>
    <row r="26" spans="2:19" ht="30" customHeight="1" x14ac:dyDescent="0.25">
      <c r="B26" s="10">
        <v>15</v>
      </c>
      <c r="C26" s="14" t="s">
        <v>34</v>
      </c>
      <c r="D26" s="41">
        <v>0</v>
      </c>
      <c r="E26" s="40">
        <v>0</v>
      </c>
      <c r="F26" s="47">
        <v>0</v>
      </c>
      <c r="G26" s="47"/>
      <c r="H26" s="47">
        <v>0</v>
      </c>
      <c r="I26" s="47">
        <v>0</v>
      </c>
      <c r="J26" s="35">
        <v>0</v>
      </c>
      <c r="K26" s="35">
        <v>0</v>
      </c>
      <c r="L26" s="35"/>
      <c r="M26" s="35">
        <v>0</v>
      </c>
      <c r="N26" s="35">
        <v>0</v>
      </c>
      <c r="O26" s="27">
        <f t="shared" si="5"/>
        <v>0</v>
      </c>
      <c r="P26" s="27">
        <f t="shared" si="5"/>
        <v>0</v>
      </c>
      <c r="Q26" s="34"/>
      <c r="R26" s="27">
        <f t="shared" si="5"/>
        <v>0</v>
      </c>
      <c r="S26" s="27">
        <f>I26+N26</f>
        <v>0</v>
      </c>
    </row>
    <row r="27" spans="2:19" ht="30" customHeight="1" x14ac:dyDescent="0.25">
      <c r="B27" s="10">
        <v>16</v>
      </c>
      <c r="C27" s="11" t="s">
        <v>38</v>
      </c>
      <c r="D27" s="41">
        <f>SUM(D28:D30)</f>
        <v>4211232.16</v>
      </c>
      <c r="E27" s="41">
        <f>SUM(E28:E30)</f>
        <v>306404.91138000001</v>
      </c>
      <c r="F27" s="46">
        <v>0</v>
      </c>
      <c r="G27" s="46">
        <v>0</v>
      </c>
      <c r="H27" s="46">
        <v>0</v>
      </c>
      <c r="I27" s="46">
        <v>0</v>
      </c>
      <c r="J27" s="28">
        <v>0</v>
      </c>
      <c r="K27" s="28">
        <v>0</v>
      </c>
      <c r="L27" s="28">
        <v>0</v>
      </c>
      <c r="M27" s="28">
        <v>0</v>
      </c>
      <c r="N27" s="28">
        <v>0</v>
      </c>
      <c r="O27" s="27">
        <f t="shared" si="5"/>
        <v>306404.91138000001</v>
      </c>
      <c r="P27" s="27">
        <f t="shared" si="5"/>
        <v>0</v>
      </c>
      <c r="Q27" s="27">
        <f t="shared" si="5"/>
        <v>0</v>
      </c>
      <c r="R27" s="27">
        <f t="shared" si="5"/>
        <v>0</v>
      </c>
      <c r="S27" s="27">
        <f t="shared" si="5"/>
        <v>0</v>
      </c>
    </row>
    <row r="28" spans="2:19" ht="30" customHeight="1" x14ac:dyDescent="0.25">
      <c r="B28" s="10">
        <v>17</v>
      </c>
      <c r="C28" s="14" t="s">
        <v>32</v>
      </c>
      <c r="D28" s="41">
        <f>Estr_T7_3112_FINZ_v2!O21</f>
        <v>4211231.5</v>
      </c>
      <c r="E28" s="41">
        <f>Estr_T7_3112_FINZ_v2!P21</f>
        <v>306404.76419999998</v>
      </c>
      <c r="F28" s="47">
        <v>0</v>
      </c>
      <c r="G28" s="47">
        <v>0</v>
      </c>
      <c r="H28" s="47">
        <v>0</v>
      </c>
      <c r="I28" s="47">
        <v>0</v>
      </c>
      <c r="J28" s="35">
        <v>0</v>
      </c>
      <c r="K28" s="35">
        <v>0</v>
      </c>
      <c r="L28" s="35">
        <v>0</v>
      </c>
      <c r="M28" s="35">
        <v>0</v>
      </c>
      <c r="N28" s="35">
        <v>0</v>
      </c>
      <c r="O28" s="27">
        <f t="shared" si="5"/>
        <v>306404.76419999998</v>
      </c>
      <c r="P28" s="27">
        <f t="shared" si="5"/>
        <v>0</v>
      </c>
      <c r="Q28" s="27">
        <f t="shared" si="5"/>
        <v>0</v>
      </c>
      <c r="R28" s="27">
        <f t="shared" si="5"/>
        <v>0</v>
      </c>
      <c r="S28" s="27">
        <f t="shared" si="5"/>
        <v>0</v>
      </c>
    </row>
    <row r="29" spans="2:19" ht="30" customHeight="1" x14ac:dyDescent="0.25">
      <c r="B29" s="10">
        <v>18</v>
      </c>
      <c r="C29" s="14" t="s">
        <v>33</v>
      </c>
      <c r="D29" s="41">
        <f>Estr_T7_3112_FINZ_v2!O58</f>
        <v>0.66</v>
      </c>
      <c r="E29" s="41">
        <f>Estr_T7_3112_FINZ_v2!P58</f>
        <v>0.14718000000000001</v>
      </c>
      <c r="F29" s="47">
        <v>0</v>
      </c>
      <c r="G29" s="47">
        <v>0</v>
      </c>
      <c r="H29" s="47">
        <v>0</v>
      </c>
      <c r="I29" s="47">
        <v>0</v>
      </c>
      <c r="J29" s="35">
        <v>0</v>
      </c>
      <c r="K29" s="35">
        <v>0</v>
      </c>
      <c r="L29" s="35">
        <v>0</v>
      </c>
      <c r="M29" s="35">
        <v>0</v>
      </c>
      <c r="N29" s="35">
        <v>0</v>
      </c>
      <c r="O29" s="27">
        <f t="shared" si="5"/>
        <v>0.14718000000000001</v>
      </c>
      <c r="P29" s="27">
        <f t="shared" si="5"/>
        <v>0</v>
      </c>
      <c r="Q29" s="27">
        <f t="shared" si="5"/>
        <v>0</v>
      </c>
      <c r="R29" s="27">
        <f t="shared" si="5"/>
        <v>0</v>
      </c>
      <c r="S29" s="27">
        <f t="shared" si="5"/>
        <v>0</v>
      </c>
    </row>
    <row r="30" spans="2:19" ht="30" customHeight="1" x14ac:dyDescent="0.25">
      <c r="B30" s="10">
        <v>19</v>
      </c>
      <c r="C30" s="14" t="s">
        <v>34</v>
      </c>
      <c r="D30" s="41">
        <v>0</v>
      </c>
      <c r="E30" s="40">
        <v>0</v>
      </c>
      <c r="F30" s="47">
        <v>0</v>
      </c>
      <c r="G30" s="47"/>
      <c r="H30" s="47">
        <v>0</v>
      </c>
      <c r="I30" s="47">
        <v>0</v>
      </c>
      <c r="J30" s="35">
        <v>0</v>
      </c>
      <c r="K30" s="35">
        <v>0</v>
      </c>
      <c r="L30" s="35"/>
      <c r="M30" s="35">
        <v>0</v>
      </c>
      <c r="N30" s="35">
        <v>0</v>
      </c>
      <c r="O30" s="27">
        <f t="shared" si="5"/>
        <v>0</v>
      </c>
      <c r="P30" s="27">
        <f t="shared" si="5"/>
        <v>0</v>
      </c>
      <c r="Q30" s="34"/>
      <c r="R30" s="27">
        <f t="shared" si="5"/>
        <v>0</v>
      </c>
      <c r="S30" s="27">
        <f>I30+N30</f>
        <v>0</v>
      </c>
    </row>
    <row r="31" spans="2:19" ht="30" customHeight="1" x14ac:dyDescent="0.25">
      <c r="B31" s="10">
        <v>20</v>
      </c>
      <c r="C31" s="32" t="s">
        <v>39</v>
      </c>
      <c r="D31" s="41">
        <f>SUM(D32:D34)</f>
        <v>3739932146.3899903</v>
      </c>
      <c r="E31" s="41">
        <f t="shared" ref="E31:F31" si="9">SUM(E32:E34)</f>
        <v>1302129242.5381119</v>
      </c>
      <c r="F31" s="41">
        <f t="shared" si="9"/>
        <v>230462273.41810399</v>
      </c>
      <c r="G31" s="41">
        <f>SUM(G32:G33)</f>
        <v>0</v>
      </c>
      <c r="H31" s="35">
        <f>SUM(H32:H34)</f>
        <v>66939883.948689997</v>
      </c>
      <c r="I31" s="35">
        <f>SUM(I32:I34)</f>
        <v>64027081.145095199</v>
      </c>
      <c r="J31" s="35">
        <f>SUM(J32:J34)</f>
        <v>5189264.5384860002</v>
      </c>
      <c r="K31" s="35">
        <f>SUM(K32:K34)</f>
        <v>1333931.2506619999</v>
      </c>
      <c r="L31" s="35">
        <f>SUM(L32:L33)</f>
        <v>0</v>
      </c>
      <c r="M31" s="35">
        <f>SUM(M32:M34)</f>
        <v>1333931.2506619999</v>
      </c>
      <c r="N31" s="35">
        <f>SUM(N32:N34)</f>
        <v>0</v>
      </c>
      <c r="O31" s="27">
        <f t="shared" si="5"/>
        <v>1307318507.0765979</v>
      </c>
      <c r="P31" s="27">
        <f t="shared" si="5"/>
        <v>231796204.66876599</v>
      </c>
      <c r="Q31" s="27">
        <f t="shared" si="5"/>
        <v>0</v>
      </c>
      <c r="R31" s="27">
        <f t="shared" si="5"/>
        <v>68273815.199351996</v>
      </c>
      <c r="S31" s="27">
        <f t="shared" si="5"/>
        <v>64027081.145095199</v>
      </c>
    </row>
    <row r="32" spans="2:19" ht="30" customHeight="1" x14ac:dyDescent="0.25">
      <c r="B32" s="10">
        <v>21</v>
      </c>
      <c r="C32" s="11" t="s">
        <v>32</v>
      </c>
      <c r="D32" s="41">
        <f>Estr_T7_3112_FINZ_v2!O3+Estr_T7_3112_FINZ_v2!O26</f>
        <v>3332994868.4199901</v>
      </c>
      <c r="E32" s="41">
        <f>Estr_T7_3112_FINZ_v2!P3+Estr_T7_3112_FINZ_v2!P26</f>
        <v>1154333080.55493</v>
      </c>
      <c r="F32" s="41">
        <f>Estr_T7_3112_FINZ_v2!Q3+Estr_T7_3112_FINZ_v2!Q26</f>
        <v>126977477.207036</v>
      </c>
      <c r="G32" s="41">
        <v>0</v>
      </c>
      <c r="H32" s="35">
        <f>Estr_T7_3112_FINZ_v2!R3+Estr_T7_3112_FINZ_v2!R26</f>
        <v>62223610.14119</v>
      </c>
      <c r="I32" s="35">
        <f>Estr_T7_3112_FINZ_v2!S3+Estr_T7_3112_FINZ_v2!S26</f>
        <v>23865044.754477199</v>
      </c>
      <c r="J32" s="35">
        <f>Estr_T7_3112_FINZ_v2!T3+Estr_T7_3112_FINZ_v2!T26</f>
        <v>5079192.8089279998</v>
      </c>
      <c r="K32" s="35">
        <f>Estr_T7_3112_FINZ_v2!U3+Estr_T7_3112_FINZ_v2!U26</f>
        <v>1333931.2506619999</v>
      </c>
      <c r="L32" s="28">
        <v>0</v>
      </c>
      <c r="M32" s="35">
        <f>Estr_T7_3112_FINZ_v2!V3+Estr_T7_3112_FINZ_v2!V26</f>
        <v>1333931.2506619999</v>
      </c>
      <c r="N32" s="35">
        <f>Estr_T7_3112_FINZ_v2!W3+Estr_T7_3112_FINZ_v2!W26</f>
        <v>0</v>
      </c>
      <c r="O32" s="27">
        <f t="shared" si="5"/>
        <v>1159412273.363858</v>
      </c>
      <c r="P32" s="27">
        <f t="shared" si="5"/>
        <v>128311408.457698</v>
      </c>
      <c r="Q32" s="27">
        <f t="shared" si="5"/>
        <v>0</v>
      </c>
      <c r="R32" s="27">
        <f t="shared" si="5"/>
        <v>63557541.391851999</v>
      </c>
      <c r="S32" s="27">
        <f t="shared" si="5"/>
        <v>23865044.754477199</v>
      </c>
    </row>
    <row r="33" spans="2:19" ht="30" customHeight="1" x14ac:dyDescent="0.25">
      <c r="B33" s="10">
        <v>22</v>
      </c>
      <c r="C33" s="12" t="s">
        <v>33</v>
      </c>
      <c r="D33" s="41">
        <f>Estr_T7_3112_FINZ_v2!O49</f>
        <v>405712118.27999997</v>
      </c>
      <c r="E33" s="41">
        <f>Estr_T7_3112_FINZ_v2!P49</f>
        <v>146571002.29318199</v>
      </c>
      <c r="F33" s="41">
        <f>Estr_T7_3112_FINZ_v2!Q49</f>
        <v>103484796.211068</v>
      </c>
      <c r="G33" s="41">
        <v>0</v>
      </c>
      <c r="H33" s="35">
        <f>Estr_T7_3112_FINZ_v2!R49</f>
        <v>4716273.8075000001</v>
      </c>
      <c r="I33" s="35">
        <f>Estr_T7_3112_FINZ_v2!S49</f>
        <v>40162036.390617996</v>
      </c>
      <c r="J33" s="35">
        <f>Estr_T7_3112_FINZ_v2!T49</f>
        <v>21860.231877999999</v>
      </c>
      <c r="K33" s="35">
        <f>Estr_T7_3112_FINZ_v2!U49</f>
        <v>0</v>
      </c>
      <c r="L33" s="28">
        <v>0</v>
      </c>
      <c r="M33" s="35">
        <f>Estr_T7_3112_FINZ_v2!V49</f>
        <v>0</v>
      </c>
      <c r="N33" s="35">
        <f>Estr_T7_3112_FINZ_v2!W49</f>
        <v>0</v>
      </c>
      <c r="O33" s="27">
        <f t="shared" si="5"/>
        <v>146592862.52506</v>
      </c>
      <c r="P33" s="27">
        <f t="shared" si="5"/>
        <v>103484796.211068</v>
      </c>
      <c r="Q33" s="27">
        <f t="shared" si="5"/>
        <v>0</v>
      </c>
      <c r="R33" s="27">
        <f t="shared" si="5"/>
        <v>4716273.8075000001</v>
      </c>
      <c r="S33" s="27">
        <f t="shared" si="5"/>
        <v>40162036.390617996</v>
      </c>
    </row>
    <row r="34" spans="2:19" ht="30" customHeight="1" x14ac:dyDescent="0.25">
      <c r="B34" s="10">
        <v>23</v>
      </c>
      <c r="C34" s="11" t="s">
        <v>34</v>
      </c>
      <c r="D34" s="41">
        <f>Estr_T7_3112_FINZ_v2!O36</f>
        <v>1225159.69</v>
      </c>
      <c r="E34" s="41">
        <f>Estr_T7_3112_FINZ_v2!P36</f>
        <v>1225159.69</v>
      </c>
      <c r="F34" s="41">
        <f>Estr_T7_3112_FINZ_v2!Q36</f>
        <v>0</v>
      </c>
      <c r="G34" s="36"/>
      <c r="H34" s="35">
        <f>Estr_T7_3112_FINZ_v2!R36</f>
        <v>0</v>
      </c>
      <c r="I34" s="35">
        <f>Estr_T7_3112_FINZ_v2!S36</f>
        <v>0</v>
      </c>
      <c r="J34" s="35">
        <f>Estr_T7_3112_FINZ_v2!T36</f>
        <v>88211.49768</v>
      </c>
      <c r="K34" s="35">
        <f>Estr_T7_3112_FINZ_v2!U36</f>
        <v>0</v>
      </c>
      <c r="L34" s="36"/>
      <c r="M34" s="35">
        <f>Estr_T7_3112_FINZ_v2!V36</f>
        <v>0</v>
      </c>
      <c r="N34" s="35">
        <f>Estr_T7_3112_FINZ_v2!W36</f>
        <v>0</v>
      </c>
      <c r="O34" s="27">
        <f t="shared" si="5"/>
        <v>1313371.18768</v>
      </c>
      <c r="P34" s="27">
        <f t="shared" si="5"/>
        <v>0</v>
      </c>
      <c r="Q34" s="34"/>
      <c r="R34" s="27">
        <f t="shared" si="5"/>
        <v>0</v>
      </c>
      <c r="S34" s="27">
        <f>I34+N34</f>
        <v>0</v>
      </c>
    </row>
    <row r="35" spans="2:19" ht="30" customHeight="1" x14ac:dyDescent="0.25">
      <c r="B35" s="10">
        <v>24</v>
      </c>
      <c r="C35" s="32" t="s">
        <v>40</v>
      </c>
      <c r="D35" s="41" t="e">
        <f>SUM(D36:D38)</f>
        <v>#REF!</v>
      </c>
      <c r="E35" s="41" t="e">
        <f>SUM(E36:E38)</f>
        <v>#REF!</v>
      </c>
      <c r="F35" s="41">
        <f>SUM(F36:F38)</f>
        <v>1996660620.43999</v>
      </c>
      <c r="G35" s="41">
        <f t="shared" ref="G35:I35" si="10">SUM(G36:G38)</f>
        <v>0</v>
      </c>
      <c r="H35" s="34">
        <f t="shared" si="10"/>
        <v>0</v>
      </c>
      <c r="I35" s="34">
        <f t="shared" si="10"/>
        <v>0</v>
      </c>
      <c r="J35" s="36"/>
      <c r="K35" s="36"/>
      <c r="L35" s="36"/>
      <c r="M35" s="36"/>
      <c r="N35" s="36"/>
      <c r="O35" s="27" t="e">
        <f>E35</f>
        <v>#REF!</v>
      </c>
      <c r="P35" s="27">
        <f>F35</f>
        <v>1996660620.43999</v>
      </c>
      <c r="Q35" s="27">
        <f>G35</f>
        <v>0</v>
      </c>
      <c r="R35" s="27">
        <f>H35</f>
        <v>0</v>
      </c>
      <c r="S35" s="27">
        <f>I35</f>
        <v>0</v>
      </c>
    </row>
    <row r="36" spans="2:19" ht="30" customHeight="1" x14ac:dyDescent="0.25">
      <c r="B36" s="15">
        <v>25</v>
      </c>
      <c r="C36" s="12" t="s">
        <v>41</v>
      </c>
      <c r="D36" s="41">
        <f>Estr_T7_3112_FINZ_v2!O6+Estr_T7_3112_FINZ_v2!O8+Estr_T7_3112_FINZ_v2!O27+Estr_T7_3112_FINZ_v2!O31</f>
        <v>27766477223.950001</v>
      </c>
      <c r="E36" s="41">
        <f>Estr_T7_3112_FINZ_v2!P6+Estr_T7_3112_FINZ_v2!P8+Estr_T7_3112_FINZ_v2!P27+Estr_T7_3112_FINZ_v2!P31</f>
        <v>27766477223.950001</v>
      </c>
      <c r="F36" s="41">
        <f>Estr_T7_3112_FINZ_v2!Q6+Estr_T7_3112_FINZ_v2!Q8+Estr_T7_3112_FINZ_v2!Q27+Estr_T7_3112_FINZ_v2!Q31</f>
        <v>1996660620.43999</v>
      </c>
      <c r="G36" s="40">
        <v>0</v>
      </c>
      <c r="H36" s="36">
        <v>0</v>
      </c>
      <c r="I36" s="36">
        <v>0</v>
      </c>
      <c r="J36" s="36"/>
      <c r="K36" s="36"/>
      <c r="L36" s="36"/>
      <c r="M36" s="36"/>
      <c r="N36" s="36"/>
      <c r="O36" s="27">
        <f>E36</f>
        <v>27766477223.950001</v>
      </c>
      <c r="P36" s="27">
        <f>F36</f>
        <v>1996660620.43999</v>
      </c>
      <c r="Q36" s="27">
        <f>G36</f>
        <v>0</v>
      </c>
      <c r="R36" s="27">
        <f>H36</f>
        <v>0</v>
      </c>
      <c r="S36" s="27">
        <f t="shared" ref="S36:S38" si="11">I36</f>
        <v>0</v>
      </c>
    </row>
    <row r="37" spans="2:19" ht="30" customHeight="1" x14ac:dyDescent="0.25">
      <c r="B37" s="10">
        <v>26</v>
      </c>
      <c r="C37" s="11" t="s">
        <v>42</v>
      </c>
      <c r="D37" s="41" t="e">
        <f>Estr_T7_3112_FINZ_v2!O7+Estr_T7_3112_FINZ_v2!O30+#REF!</f>
        <v>#REF!</v>
      </c>
      <c r="E37" s="40" t="e">
        <f>D37</f>
        <v>#REF!</v>
      </c>
      <c r="F37" s="36"/>
      <c r="G37" s="36">
        <v>0</v>
      </c>
      <c r="H37" s="36">
        <v>0</v>
      </c>
      <c r="I37" s="36">
        <v>0</v>
      </c>
      <c r="J37" s="36"/>
      <c r="K37" s="36"/>
      <c r="L37" s="36"/>
      <c r="M37" s="36"/>
      <c r="N37" s="36"/>
      <c r="O37" s="27" t="e">
        <f>E37</f>
        <v>#REF!</v>
      </c>
      <c r="P37" s="27">
        <f>F37</f>
        <v>0</v>
      </c>
      <c r="Q37" s="27">
        <f t="shared" ref="Q37:R38" si="12">G37</f>
        <v>0</v>
      </c>
      <c r="R37" s="27">
        <f t="shared" si="12"/>
        <v>0</v>
      </c>
      <c r="S37" s="27">
        <f t="shared" si="11"/>
        <v>0</v>
      </c>
    </row>
    <row r="38" spans="2:19" ht="30" customHeight="1" x14ac:dyDescent="0.25">
      <c r="B38" s="10">
        <v>27</v>
      </c>
      <c r="C38" s="12" t="s">
        <v>43</v>
      </c>
      <c r="D38" s="41">
        <f>Estr_T7_3112_FINZ_v2!O10+Estr_T7_3112_FINZ_v2!O29</f>
        <v>264027583.03999999</v>
      </c>
      <c r="E38" s="41">
        <f>Estr_T7_3112_FINZ_v2!P10+Estr_T7_3112_FINZ_v2!P29</f>
        <v>264027583.03999999</v>
      </c>
      <c r="F38" s="40">
        <v>0</v>
      </c>
      <c r="G38" s="35">
        <v>0</v>
      </c>
      <c r="H38" s="36">
        <v>0</v>
      </c>
      <c r="I38" s="36">
        <v>0</v>
      </c>
      <c r="J38" s="36"/>
      <c r="K38" s="36"/>
      <c r="L38" s="36"/>
      <c r="M38" s="36"/>
      <c r="N38" s="36"/>
      <c r="O38" s="27">
        <f>E38</f>
        <v>264027583.03999999</v>
      </c>
      <c r="P38" s="27">
        <f t="shared" ref="P38" si="13">F38</f>
        <v>0</v>
      </c>
      <c r="Q38" s="27">
        <f t="shared" si="12"/>
        <v>0</v>
      </c>
      <c r="R38" s="27">
        <f t="shared" si="12"/>
        <v>0</v>
      </c>
      <c r="S38" s="27">
        <f t="shared" si="11"/>
        <v>0</v>
      </c>
    </row>
    <row r="39" spans="2:19" ht="30" customHeight="1" x14ac:dyDescent="0.25">
      <c r="B39" s="10">
        <v>28</v>
      </c>
      <c r="C39" s="33" t="s">
        <v>44</v>
      </c>
      <c r="D39" s="41">
        <f>SUM(D40:D41)</f>
        <v>184261762.83000001</v>
      </c>
      <c r="E39" s="41">
        <f>SUM(E40:E41)</f>
        <v>0</v>
      </c>
      <c r="F39" s="41">
        <f t="shared" ref="F39:M39" si="14">SUM(F40:F41)</f>
        <v>0</v>
      </c>
      <c r="G39" s="28">
        <f t="shared" si="14"/>
        <v>0</v>
      </c>
      <c r="H39" s="34">
        <f t="shared" si="14"/>
        <v>0</v>
      </c>
      <c r="I39" s="34">
        <f t="shared" si="14"/>
        <v>0</v>
      </c>
      <c r="J39" s="28">
        <f t="shared" si="14"/>
        <v>0</v>
      </c>
      <c r="K39" s="28">
        <f t="shared" si="14"/>
        <v>0</v>
      </c>
      <c r="L39" s="28">
        <f t="shared" si="14"/>
        <v>0</v>
      </c>
      <c r="M39" s="28">
        <f t="shared" si="14"/>
        <v>0</v>
      </c>
      <c r="N39" s="28">
        <f>SUM(N40:N41)</f>
        <v>0</v>
      </c>
      <c r="O39" s="28">
        <f t="shared" ref="O39" si="15">SUM(O40:O41)</f>
        <v>0</v>
      </c>
      <c r="P39" s="28">
        <f>SUM(P40:P41)</f>
        <v>0</v>
      </c>
      <c r="Q39" s="28">
        <f>SUM(Q40:Q41)</f>
        <v>0</v>
      </c>
      <c r="R39" s="28">
        <f t="shared" ref="R39:S39" si="16">SUM(R40:R41)</f>
        <v>0</v>
      </c>
      <c r="S39" s="28">
        <f t="shared" si="16"/>
        <v>0</v>
      </c>
    </row>
    <row r="40" spans="2:19" ht="30" customHeight="1" x14ac:dyDescent="0.25">
      <c r="B40" s="15">
        <v>29</v>
      </c>
      <c r="C40" s="12" t="s">
        <v>45</v>
      </c>
      <c r="D40" s="41">
        <v>0</v>
      </c>
      <c r="E40" s="41">
        <v>0</v>
      </c>
      <c r="F40" s="40">
        <v>0</v>
      </c>
      <c r="G40" s="35">
        <v>0</v>
      </c>
      <c r="H40" s="36">
        <v>0</v>
      </c>
      <c r="I40" s="36">
        <v>0</v>
      </c>
      <c r="J40" s="35">
        <v>0</v>
      </c>
      <c r="K40" s="35">
        <v>0</v>
      </c>
      <c r="L40" s="35">
        <v>0</v>
      </c>
      <c r="M40" s="35">
        <v>0</v>
      </c>
      <c r="N40" s="35">
        <v>0</v>
      </c>
      <c r="O40" s="27">
        <f t="shared" ref="O40:R43" si="17">E40+J40</f>
        <v>0</v>
      </c>
      <c r="P40" s="27">
        <f t="shared" si="17"/>
        <v>0</v>
      </c>
      <c r="Q40" s="27">
        <f t="shared" si="17"/>
        <v>0</v>
      </c>
      <c r="R40" s="27">
        <f t="shared" si="17"/>
        <v>0</v>
      </c>
      <c r="S40" s="27">
        <f>I40+N40</f>
        <v>0</v>
      </c>
    </row>
    <row r="41" spans="2:19" ht="30" customHeight="1" x14ac:dyDescent="0.25">
      <c r="B41" s="15">
        <v>30</v>
      </c>
      <c r="C41" s="12" t="s">
        <v>46</v>
      </c>
      <c r="D41" s="41">
        <f>Estr_T7_3112_FINZ_v2!O13+Estr_T7_3112_FINZ_v2!O55</f>
        <v>184261762.83000001</v>
      </c>
      <c r="E41" s="41">
        <f>Estr_T7_3112_FINZ_v2!P13+Estr_T7_3112_FINZ_v2!P55</f>
        <v>0</v>
      </c>
      <c r="F41" s="41">
        <v>0</v>
      </c>
      <c r="G41" s="28">
        <v>0</v>
      </c>
      <c r="H41" s="34">
        <v>0</v>
      </c>
      <c r="I41" s="34">
        <v>0</v>
      </c>
      <c r="J41" s="28">
        <v>0</v>
      </c>
      <c r="K41" s="28">
        <v>0</v>
      </c>
      <c r="L41" s="28">
        <v>0</v>
      </c>
      <c r="M41" s="28">
        <v>0</v>
      </c>
      <c r="N41" s="28">
        <v>0</v>
      </c>
      <c r="O41" s="27">
        <f>E41+J41</f>
        <v>0</v>
      </c>
      <c r="P41" s="27">
        <f t="shared" si="17"/>
        <v>0</v>
      </c>
      <c r="Q41" s="27">
        <f t="shared" si="17"/>
        <v>0</v>
      </c>
      <c r="R41" s="27">
        <f t="shared" si="17"/>
        <v>0</v>
      </c>
      <c r="S41" s="27">
        <f>I41+N41</f>
        <v>0</v>
      </c>
    </row>
    <row r="42" spans="2:19" ht="44.1" customHeight="1" x14ac:dyDescent="0.25">
      <c r="B42" s="10">
        <v>31</v>
      </c>
      <c r="C42" s="33" t="s">
        <v>47</v>
      </c>
      <c r="D42" s="41" t="e">
        <f>#REF!+#REF!</f>
        <v>#REF!</v>
      </c>
      <c r="E42" s="41" t="e">
        <f>D42</f>
        <v>#REF!</v>
      </c>
      <c r="F42" s="40">
        <v>0</v>
      </c>
      <c r="G42" s="35">
        <v>0</v>
      </c>
      <c r="H42" s="36">
        <v>0</v>
      </c>
      <c r="I42" s="36">
        <v>0</v>
      </c>
      <c r="J42" s="35">
        <v>0</v>
      </c>
      <c r="K42" s="35">
        <v>0</v>
      </c>
      <c r="L42" s="35">
        <v>0</v>
      </c>
      <c r="M42" s="35">
        <v>0</v>
      </c>
      <c r="N42" s="35">
        <v>0</v>
      </c>
      <c r="O42" s="27" t="e">
        <f t="shared" ref="O42:O43" si="18">E42+J42</f>
        <v>#REF!</v>
      </c>
      <c r="P42" s="27">
        <f t="shared" si="17"/>
        <v>0</v>
      </c>
      <c r="Q42" s="27">
        <f t="shared" si="17"/>
        <v>0</v>
      </c>
      <c r="R42" s="27">
        <f t="shared" si="17"/>
        <v>0</v>
      </c>
      <c r="S42" s="27">
        <f>I42+N42</f>
        <v>0</v>
      </c>
    </row>
    <row r="43" spans="2:19" ht="30" customHeight="1" x14ac:dyDescent="0.25">
      <c r="B43" s="10">
        <v>32</v>
      </c>
      <c r="C43" s="21" t="s">
        <v>48</v>
      </c>
      <c r="D43" s="29" t="e">
        <f>D42+D39+D35+D31+D13</f>
        <v>#REF!</v>
      </c>
      <c r="E43" s="29" t="e">
        <f t="shared" ref="E43:N43" si="19">E42+E39+E35+E31+E13</f>
        <v>#REF!</v>
      </c>
      <c r="F43" s="29">
        <f t="shared" si="19"/>
        <v>2227122893.8580942</v>
      </c>
      <c r="G43" s="37">
        <f t="shared" si="19"/>
        <v>0</v>
      </c>
      <c r="H43" s="37">
        <f t="shared" si="19"/>
        <v>66939883.948689997</v>
      </c>
      <c r="I43" s="37">
        <f t="shared" si="19"/>
        <v>64027081.145095199</v>
      </c>
      <c r="J43" s="37">
        <f t="shared" si="19"/>
        <v>5189264.5384860002</v>
      </c>
      <c r="K43" s="37">
        <f t="shared" si="19"/>
        <v>1333931.2506619999</v>
      </c>
      <c r="L43" s="37">
        <f t="shared" si="19"/>
        <v>0</v>
      </c>
      <c r="M43" s="37">
        <f t="shared" si="19"/>
        <v>1333931.2506619999</v>
      </c>
      <c r="N43" s="37">
        <f t="shared" si="19"/>
        <v>0</v>
      </c>
      <c r="O43" s="27" t="e">
        <f t="shared" si="18"/>
        <v>#REF!</v>
      </c>
      <c r="P43" s="27">
        <f t="shared" si="17"/>
        <v>2228456825.1087561</v>
      </c>
      <c r="Q43" s="29">
        <v>0</v>
      </c>
      <c r="R43" s="27">
        <f t="shared" si="17"/>
        <v>68273815.199351996</v>
      </c>
      <c r="S43" s="27">
        <f>I43+N43</f>
        <v>64027081.145095199</v>
      </c>
    </row>
    <row r="44" spans="2:19" ht="30" customHeight="1" x14ac:dyDescent="0.25">
      <c r="B44" s="6"/>
      <c r="C44" s="7" t="s">
        <v>49</v>
      </c>
      <c r="D44" s="30"/>
      <c r="E44" s="16"/>
      <c r="F44" s="16"/>
      <c r="G44" s="16"/>
      <c r="H44" s="16"/>
      <c r="I44" s="16"/>
      <c r="J44" s="16"/>
      <c r="K44" s="16"/>
      <c r="L44" s="16"/>
      <c r="M44" s="16"/>
      <c r="N44" s="16"/>
      <c r="O44" s="16"/>
      <c r="P44" s="16"/>
      <c r="Q44" s="16"/>
      <c r="R44" s="16"/>
      <c r="S44" s="17"/>
    </row>
    <row r="45" spans="2:19" ht="30" customHeight="1" x14ac:dyDescent="0.25">
      <c r="B45" s="10">
        <v>33</v>
      </c>
      <c r="C45" s="18" t="s">
        <v>50</v>
      </c>
      <c r="D45" s="48">
        <f>SUM(D46:D48)</f>
        <v>54474778568.089897</v>
      </c>
      <c r="E45" s="13"/>
      <c r="F45" s="13"/>
      <c r="G45" s="13"/>
      <c r="H45" s="13"/>
      <c r="I45" s="13"/>
      <c r="J45" s="13"/>
      <c r="K45" s="13"/>
      <c r="L45" s="13"/>
      <c r="M45" s="13"/>
      <c r="N45" s="13"/>
      <c r="O45" s="13"/>
      <c r="P45" s="13"/>
      <c r="Q45" s="13"/>
      <c r="R45" s="13"/>
      <c r="S45" s="13"/>
    </row>
    <row r="46" spans="2:19" ht="30" customHeight="1" x14ac:dyDescent="0.25">
      <c r="B46" s="10">
        <v>34</v>
      </c>
      <c r="C46" s="19" t="s">
        <v>32</v>
      </c>
      <c r="D46" s="48">
        <f>Estr_T7_3112_FINZ_v2!O2+Estr_T7_3112_FINZ_v2!O4+Estr_T7_3112_FINZ_v2!O5</f>
        <v>53933923094.959892</v>
      </c>
      <c r="E46" s="13"/>
      <c r="F46" s="13"/>
      <c r="G46" s="13"/>
      <c r="H46" s="13"/>
      <c r="I46" s="13"/>
      <c r="J46" s="13"/>
      <c r="K46" s="13"/>
      <c r="L46" s="13"/>
      <c r="M46" s="13"/>
      <c r="N46" s="13"/>
      <c r="O46" s="13"/>
      <c r="P46" s="13"/>
      <c r="Q46" s="13"/>
      <c r="R46" s="13"/>
      <c r="S46" s="13"/>
    </row>
    <row r="47" spans="2:19" ht="30" customHeight="1" x14ac:dyDescent="0.25">
      <c r="B47" s="10">
        <v>35</v>
      </c>
      <c r="C47" s="19" t="s">
        <v>51</v>
      </c>
      <c r="D47" s="48">
        <f>Estr_T7_3112_FINZ_v2!O48+Estr_T7_3112_FINZ_v2!O50</f>
        <v>356621028.79999995</v>
      </c>
      <c r="E47" s="13"/>
      <c r="F47" s="13"/>
      <c r="G47" s="13"/>
      <c r="H47" s="13"/>
      <c r="I47" s="13"/>
      <c r="J47" s="13"/>
      <c r="K47" s="13"/>
      <c r="L47" s="13"/>
      <c r="M47" s="13"/>
      <c r="N47" s="13"/>
      <c r="O47" s="13"/>
      <c r="P47" s="13"/>
      <c r="Q47" s="13"/>
      <c r="R47" s="13"/>
      <c r="S47" s="13"/>
    </row>
    <row r="48" spans="2:19" ht="30" customHeight="1" x14ac:dyDescent="0.25">
      <c r="B48" s="10">
        <v>36</v>
      </c>
      <c r="C48" s="19" t="s">
        <v>34</v>
      </c>
      <c r="D48" s="48">
        <f>Estr_T7_3112_FINZ_v2!O35</f>
        <v>184234444.33000001</v>
      </c>
      <c r="E48" s="13"/>
      <c r="F48" s="13"/>
      <c r="G48" s="13"/>
      <c r="H48" s="13"/>
      <c r="I48" s="13"/>
      <c r="J48" s="13"/>
      <c r="K48" s="13"/>
      <c r="L48" s="13"/>
      <c r="M48" s="13"/>
      <c r="N48" s="13"/>
      <c r="O48" s="13"/>
      <c r="P48" s="13"/>
      <c r="Q48" s="13"/>
      <c r="R48" s="13"/>
      <c r="S48" s="13"/>
    </row>
    <row r="49" spans="2:19" ht="30" customHeight="1" x14ac:dyDescent="0.25">
      <c r="B49" s="10">
        <v>37</v>
      </c>
      <c r="C49" s="18" t="s">
        <v>52</v>
      </c>
      <c r="D49" s="48">
        <f>SUM(D50:D52)</f>
        <v>736301327.51999998</v>
      </c>
      <c r="E49" s="13"/>
      <c r="F49" s="13"/>
      <c r="G49" s="13"/>
      <c r="H49" s="13"/>
      <c r="I49" s="13"/>
      <c r="J49" s="13"/>
      <c r="K49" s="13"/>
      <c r="L49" s="13"/>
      <c r="M49" s="13"/>
      <c r="N49" s="13"/>
      <c r="O49" s="13"/>
      <c r="P49" s="13"/>
      <c r="Q49" s="13"/>
      <c r="R49" s="13"/>
      <c r="S49" s="13"/>
    </row>
    <row r="50" spans="2:19" ht="30" customHeight="1" x14ac:dyDescent="0.25">
      <c r="B50" s="10">
        <v>38</v>
      </c>
      <c r="C50" s="19" t="s">
        <v>32</v>
      </c>
      <c r="D50" s="57">
        <f>Estr_T7_3112_FINZ_v2!O25</f>
        <v>478157513.88999999</v>
      </c>
      <c r="E50" s="13"/>
      <c r="F50" s="13"/>
      <c r="G50" s="13"/>
      <c r="H50" s="13"/>
      <c r="I50" s="13"/>
      <c r="J50" s="13"/>
      <c r="K50" s="13"/>
      <c r="L50" s="13"/>
      <c r="M50" s="13"/>
      <c r="N50" s="13"/>
      <c r="O50" s="13"/>
      <c r="P50" s="13"/>
      <c r="Q50" s="13"/>
      <c r="R50" s="13"/>
      <c r="S50" s="13"/>
    </row>
    <row r="51" spans="2:19" ht="30" customHeight="1" x14ac:dyDescent="0.25">
      <c r="B51" s="10">
        <v>39</v>
      </c>
      <c r="C51" s="19" t="s">
        <v>51</v>
      </c>
      <c r="D51" s="57">
        <f>Estr_T7_3112_FINZ_v2!O60</f>
        <v>258143812.94</v>
      </c>
      <c r="E51" s="13"/>
      <c r="F51" s="13"/>
      <c r="G51" s="13"/>
      <c r="H51" s="13"/>
      <c r="I51" s="13"/>
      <c r="J51" s="13"/>
      <c r="K51" s="13"/>
      <c r="L51" s="13"/>
      <c r="M51" s="13"/>
      <c r="N51" s="13"/>
      <c r="O51" s="13"/>
      <c r="P51" s="13"/>
      <c r="Q51" s="13"/>
      <c r="R51" s="13"/>
      <c r="S51" s="13"/>
    </row>
    <row r="52" spans="2:19" ht="30" customHeight="1" x14ac:dyDescent="0.25">
      <c r="B52" s="10">
        <v>40</v>
      </c>
      <c r="C52" s="19" t="s">
        <v>34</v>
      </c>
      <c r="D52" s="57">
        <f>Estr_T7_3112_FINZ_v2!O45</f>
        <v>0.69</v>
      </c>
      <c r="E52" s="13"/>
      <c r="F52" s="13"/>
      <c r="G52" s="13"/>
      <c r="H52" s="13"/>
      <c r="I52" s="13"/>
      <c r="J52" s="13"/>
      <c r="K52" s="13"/>
      <c r="L52" s="13"/>
      <c r="M52" s="13"/>
      <c r="N52" s="13"/>
      <c r="O52" s="13"/>
      <c r="P52" s="13"/>
      <c r="Q52" s="13"/>
      <c r="R52" s="13"/>
      <c r="S52" s="13"/>
    </row>
    <row r="53" spans="2:19" ht="30" customHeight="1" x14ac:dyDescent="0.25">
      <c r="B53" s="60">
        <v>41</v>
      </c>
      <c r="C53" s="20" t="s">
        <v>53</v>
      </c>
      <c r="D53" s="41" t="e">
        <f>#REF!</f>
        <v>#REF!</v>
      </c>
      <c r="E53" s="13"/>
      <c r="F53" s="13"/>
      <c r="G53" s="13"/>
      <c r="H53" s="13"/>
      <c r="I53" s="13"/>
      <c r="J53" s="13"/>
      <c r="K53" s="13"/>
      <c r="L53" s="13"/>
      <c r="M53" s="13"/>
      <c r="N53" s="13"/>
      <c r="O53" s="13"/>
      <c r="P53" s="13"/>
      <c r="Q53" s="13"/>
      <c r="R53" s="13"/>
      <c r="S53" s="13"/>
    </row>
    <row r="54" spans="2:19" ht="30" customHeight="1" x14ac:dyDescent="0.25">
      <c r="B54" s="60">
        <v>42</v>
      </c>
      <c r="C54" s="20" t="s">
        <v>54</v>
      </c>
      <c r="D54" s="41" t="e">
        <f>#REF!</f>
        <v>#REF!</v>
      </c>
      <c r="E54" s="13"/>
      <c r="F54" s="13"/>
      <c r="G54" s="13"/>
      <c r="H54" s="13"/>
      <c r="I54" s="13"/>
      <c r="J54" s="13"/>
      <c r="K54" s="13"/>
      <c r="L54" s="13"/>
      <c r="M54" s="13"/>
      <c r="N54" s="13"/>
      <c r="O54" s="13"/>
      <c r="P54" s="13"/>
      <c r="Q54" s="13"/>
      <c r="R54" s="13"/>
      <c r="S54" s="13"/>
    </row>
    <row r="55" spans="2:19" ht="30" customHeight="1" x14ac:dyDescent="0.25">
      <c r="B55" s="60">
        <v>43</v>
      </c>
      <c r="C55" s="20" t="s">
        <v>55</v>
      </c>
      <c r="D55" s="41" t="e">
        <f>#REF!</f>
        <v>#REF!</v>
      </c>
      <c r="E55" s="13"/>
      <c r="F55" s="13"/>
      <c r="G55" s="13"/>
      <c r="H55" s="13"/>
      <c r="I55" s="13"/>
      <c r="J55" s="13"/>
      <c r="K55" s="13"/>
      <c r="L55" s="13"/>
      <c r="M55" s="13"/>
      <c r="N55" s="13"/>
      <c r="O55" s="13"/>
      <c r="P55" s="13"/>
      <c r="Q55" s="13"/>
      <c r="R55" s="13"/>
      <c r="S55" s="13"/>
    </row>
    <row r="56" spans="2:19" ht="30" customHeight="1" x14ac:dyDescent="0.25">
      <c r="B56" s="60">
        <v>44</v>
      </c>
      <c r="C56" s="20" t="s">
        <v>56</v>
      </c>
      <c r="D56" s="41" t="e">
        <f>D63-D55-D54-D53-D49-D45-D43-D59-D60-D61</f>
        <v>#REF!</v>
      </c>
      <c r="E56" s="13"/>
      <c r="F56" s="13"/>
      <c r="G56" s="13"/>
      <c r="H56" s="13"/>
      <c r="I56" s="13"/>
      <c r="J56" s="13"/>
      <c r="K56" s="13"/>
      <c r="L56" s="13"/>
      <c r="M56" s="13"/>
      <c r="N56" s="13"/>
      <c r="O56" s="13"/>
      <c r="P56" s="13"/>
      <c r="Q56" s="13"/>
      <c r="R56" s="13"/>
      <c r="S56" s="13"/>
    </row>
    <row r="57" spans="2:19" ht="30" customHeight="1" x14ac:dyDescent="0.25">
      <c r="B57" s="60">
        <v>45</v>
      </c>
      <c r="C57" s="21" t="s">
        <v>57</v>
      </c>
      <c r="D57" s="41" t="e">
        <f>D43+D45+D49+D53+D54+D55+D56</f>
        <v>#REF!</v>
      </c>
      <c r="E57" s="13"/>
      <c r="F57" s="13"/>
      <c r="G57" s="13"/>
      <c r="H57" s="13"/>
      <c r="I57" s="13"/>
      <c r="J57" s="13"/>
      <c r="K57" s="13"/>
      <c r="L57" s="13"/>
      <c r="M57" s="13"/>
      <c r="N57" s="13"/>
      <c r="O57" s="13"/>
      <c r="P57" s="13"/>
      <c r="Q57" s="13"/>
      <c r="R57" s="13"/>
      <c r="S57" s="13"/>
    </row>
    <row r="58" spans="2:19" ht="30" customHeight="1" x14ac:dyDescent="0.25">
      <c r="B58" s="22"/>
      <c r="C58" s="7" t="s">
        <v>73</v>
      </c>
      <c r="D58" s="30"/>
      <c r="E58" s="8"/>
      <c r="F58" s="8"/>
      <c r="G58" s="8"/>
      <c r="H58" s="8"/>
      <c r="I58" s="8"/>
      <c r="J58" s="8"/>
      <c r="K58" s="8"/>
      <c r="L58" s="8"/>
      <c r="M58" s="8"/>
      <c r="N58" s="8"/>
      <c r="O58" s="8"/>
      <c r="P58" s="8"/>
      <c r="Q58" s="8"/>
      <c r="R58" s="8"/>
      <c r="S58" s="9"/>
    </row>
    <row r="59" spans="2:19" ht="30" customHeight="1" x14ac:dyDescent="0.25">
      <c r="B59" s="60">
        <v>46</v>
      </c>
      <c r="C59" s="20" t="s">
        <v>58</v>
      </c>
      <c r="D59" s="41">
        <f>Estr_T7_3112_FINZ_v2!O14+Estr_T7_3112_FINZ_v2!O15+Estr_T7_3112_FINZ_v2!O33+Estr_T7_3112_FINZ_v2!O53+Estr_T7_3112_FINZ_v2!O54+Estr_T7_3112_FINZ_v2!O63</f>
        <v>31831282262.360001</v>
      </c>
      <c r="E59" s="13"/>
      <c r="F59" s="13"/>
      <c r="G59" s="13"/>
      <c r="H59" s="13"/>
      <c r="I59" s="13"/>
      <c r="J59" s="13"/>
      <c r="K59" s="13"/>
      <c r="L59" s="13"/>
      <c r="M59" s="13"/>
      <c r="N59" s="13"/>
      <c r="O59" s="13"/>
      <c r="P59" s="13"/>
      <c r="Q59" s="13"/>
      <c r="R59" s="13"/>
      <c r="S59" s="13"/>
    </row>
    <row r="60" spans="2:19" ht="30" customHeight="1" x14ac:dyDescent="0.25">
      <c r="B60" s="60">
        <v>47</v>
      </c>
      <c r="C60" s="20" t="s">
        <v>59</v>
      </c>
      <c r="D60" s="41" t="e">
        <f>#REF!+#REF!+#REF!+#REF!+#REF!+#REF!+#REF! +#REF!</f>
        <v>#REF!</v>
      </c>
      <c r="E60" s="13"/>
      <c r="F60" s="13"/>
      <c r="G60" s="13"/>
      <c r="H60" s="13"/>
      <c r="I60" s="13"/>
      <c r="J60" s="13"/>
      <c r="K60" s="13"/>
      <c r="L60" s="13"/>
      <c r="M60" s="13"/>
      <c r="N60" s="13"/>
      <c r="O60" s="13"/>
      <c r="P60" s="13"/>
      <c r="Q60" s="13"/>
      <c r="R60" s="13"/>
      <c r="S60" s="13"/>
    </row>
    <row r="61" spans="2:19" ht="30" customHeight="1" x14ac:dyDescent="0.25">
      <c r="B61" s="60">
        <v>48</v>
      </c>
      <c r="C61" s="20" t="s">
        <v>60</v>
      </c>
      <c r="D61" s="41" t="e">
        <f>#REF!</f>
        <v>#REF!</v>
      </c>
      <c r="E61" s="13"/>
      <c r="F61" s="13"/>
      <c r="G61" s="13"/>
      <c r="H61" s="13"/>
      <c r="I61" s="13"/>
      <c r="J61" s="13"/>
      <c r="K61" s="13"/>
      <c r="L61" s="13"/>
      <c r="M61" s="13"/>
      <c r="N61" s="13"/>
      <c r="O61" s="13"/>
      <c r="P61" s="13"/>
      <c r="Q61" s="13"/>
      <c r="R61" s="13"/>
      <c r="S61" s="13"/>
    </row>
    <row r="62" spans="2:19" ht="30" customHeight="1" x14ac:dyDescent="0.25">
      <c r="B62" s="60">
        <v>49</v>
      </c>
      <c r="C62" s="23" t="s">
        <v>61</v>
      </c>
      <c r="D62" s="41" t="e">
        <f>SUM(D59:D61)</f>
        <v>#REF!</v>
      </c>
      <c r="E62" s="13"/>
      <c r="F62" s="13"/>
      <c r="G62" s="13"/>
      <c r="H62" s="13"/>
      <c r="I62" s="13"/>
      <c r="J62" s="13"/>
      <c r="K62" s="13"/>
      <c r="L62" s="13"/>
      <c r="M62" s="13"/>
      <c r="N62" s="13"/>
      <c r="O62" s="13"/>
      <c r="P62" s="13"/>
      <c r="Q62" s="13"/>
      <c r="R62" s="13"/>
      <c r="S62" s="13"/>
    </row>
    <row r="63" spans="2:19" ht="30" customHeight="1" x14ac:dyDescent="0.25">
      <c r="B63" s="60">
        <v>50</v>
      </c>
      <c r="C63" s="21" t="s">
        <v>62</v>
      </c>
      <c r="D63" s="41" t="e">
        <f>#REF!</f>
        <v>#REF!</v>
      </c>
      <c r="E63" s="13"/>
      <c r="F63" s="13"/>
      <c r="G63" s="13"/>
      <c r="H63" s="13"/>
      <c r="I63" s="13"/>
      <c r="J63" s="13"/>
      <c r="K63" s="13"/>
      <c r="L63" s="13"/>
      <c r="M63" s="13"/>
      <c r="N63" s="13"/>
      <c r="O63" s="13"/>
      <c r="P63" s="13"/>
      <c r="Q63" s="13"/>
      <c r="R63" s="13"/>
      <c r="S63" s="13"/>
    </row>
    <row r="64" spans="2:19" s="55" customFormat="1" ht="30" customHeight="1" thickBot="1" x14ac:dyDescent="0.3">
      <c r="C64" s="54"/>
      <c r="D64" s="51"/>
      <c r="E64" s="52"/>
      <c r="F64" s="52"/>
      <c r="G64" s="52"/>
      <c r="H64" s="52"/>
      <c r="I64" s="52"/>
      <c r="J64" s="52"/>
      <c r="K64" s="52"/>
      <c r="L64" s="52"/>
      <c r="M64" s="52"/>
      <c r="N64" s="52"/>
      <c r="O64" s="1"/>
      <c r="P64" s="1"/>
      <c r="Q64" s="1"/>
      <c r="R64" s="1"/>
      <c r="S64" s="1"/>
    </row>
    <row r="65" spans="3:19" ht="30" customHeight="1" thickBot="1" x14ac:dyDescent="0.3">
      <c r="C65" s="81"/>
      <c r="D65" s="52"/>
      <c r="F65" s="65" t="s">
        <v>115</v>
      </c>
      <c r="G65" s="66">
        <v>113525000</v>
      </c>
      <c r="O65" s="1"/>
      <c r="P65" s="1"/>
      <c r="Q65" s="1"/>
      <c r="R65" s="1"/>
      <c r="S65" s="1"/>
    </row>
    <row r="66" spans="3:19" s="53" customFormat="1" ht="48" customHeight="1" x14ac:dyDescent="0.25">
      <c r="C66" s="81"/>
      <c r="D66" s="82"/>
      <c r="E66" s="52"/>
      <c r="F66" s="52"/>
      <c r="G66" s="52"/>
      <c r="H66" s="52"/>
      <c r="I66" s="52"/>
      <c r="J66" s="52"/>
      <c r="K66" s="52"/>
      <c r="L66" s="52"/>
      <c r="M66" s="52"/>
      <c r="N66" s="52"/>
      <c r="O66" s="52"/>
      <c r="P66" s="52"/>
      <c r="Q66" s="52"/>
      <c r="R66" s="52"/>
      <c r="S66" s="52"/>
    </row>
    <row r="67" spans="3:19" s="53" customFormat="1" ht="30" customHeight="1" x14ac:dyDescent="0.25">
      <c r="C67" s="81"/>
      <c r="D67" s="83"/>
      <c r="E67" s="52"/>
      <c r="F67" s="52"/>
      <c r="G67" s="52"/>
      <c r="H67" s="52"/>
      <c r="I67" s="52"/>
      <c r="J67" s="52"/>
      <c r="K67" s="52"/>
      <c r="L67" s="52"/>
      <c r="M67" s="52"/>
      <c r="N67" s="52"/>
      <c r="O67" s="52"/>
      <c r="P67" s="52"/>
      <c r="Q67" s="52"/>
      <c r="R67" s="52"/>
      <c r="S67" s="52"/>
    </row>
    <row r="68" spans="3:19" ht="30" hidden="1" customHeight="1" x14ac:dyDescent="0.25"/>
    <row r="69" spans="3:19" ht="30" hidden="1" customHeight="1" x14ac:dyDescent="0.25"/>
    <row r="70" spans="3:19" ht="30" hidden="1" customHeight="1" x14ac:dyDescent="0.25"/>
    <row r="71" spans="3:19" ht="30" hidden="1" customHeight="1" x14ac:dyDescent="0.25"/>
    <row r="72" spans="3:19" ht="30" hidden="1" customHeight="1" x14ac:dyDescent="0.25"/>
    <row r="73" spans="3:19" ht="30" hidden="1" customHeight="1" x14ac:dyDescent="0.25"/>
    <row r="74" spans="3:19" ht="30" hidden="1" customHeight="1" x14ac:dyDescent="0.25"/>
    <row r="75" spans="3:19" ht="30" hidden="1" customHeight="1" x14ac:dyDescent="0.25"/>
    <row r="76" spans="3:19" ht="30" hidden="1" customHeight="1" x14ac:dyDescent="0.25"/>
    <row r="77" spans="3:19" ht="30" hidden="1" customHeight="1" x14ac:dyDescent="0.25"/>
    <row r="78" spans="3:19" ht="30" hidden="1" customHeight="1" x14ac:dyDescent="0.25"/>
    <row r="79" spans="3:19" ht="30" hidden="1" customHeight="1" x14ac:dyDescent="0.25"/>
    <row r="80" spans="3:19" ht="30" hidden="1" customHeight="1" x14ac:dyDescent="0.25"/>
    <row r="81" ht="30" hidden="1" customHeight="1" x14ac:dyDescent="0.25"/>
    <row r="82" ht="30" hidden="1" customHeight="1" x14ac:dyDescent="0.25"/>
    <row r="83" ht="30" hidden="1" customHeight="1" x14ac:dyDescent="0.25"/>
    <row r="84" ht="30" hidden="1" customHeight="1" x14ac:dyDescent="0.25"/>
    <row r="85" ht="30" hidden="1" customHeight="1" x14ac:dyDescent="0.25"/>
    <row r="86" ht="30" hidden="1" customHeight="1" x14ac:dyDescent="0.25"/>
    <row r="87" ht="30" hidden="1" customHeight="1" x14ac:dyDescent="0.25"/>
    <row r="88" ht="30" hidden="1" customHeight="1" x14ac:dyDescent="0.25"/>
    <row r="89" ht="30" hidden="1" customHeight="1" x14ac:dyDescent="0.25"/>
    <row r="90" ht="30" hidden="1" customHeight="1" x14ac:dyDescent="0.25"/>
    <row r="91" ht="30" hidden="1" customHeight="1" x14ac:dyDescent="0.25"/>
    <row r="92" ht="30" hidden="1" customHeight="1" x14ac:dyDescent="0.25"/>
    <row r="93" ht="30" hidden="1" customHeight="1" x14ac:dyDescent="0.25"/>
    <row r="94" ht="30" hidden="1" customHeight="1" x14ac:dyDescent="0.25"/>
    <row r="95" ht="30" hidden="1" customHeight="1" x14ac:dyDescent="0.25"/>
    <row r="96" ht="30" hidden="1" customHeight="1" x14ac:dyDescent="0.25"/>
    <row r="97" ht="30" hidden="1" customHeight="1" x14ac:dyDescent="0.25"/>
    <row r="98" ht="30" hidden="1" customHeight="1" x14ac:dyDescent="0.25"/>
    <row r="99" ht="30" hidden="1" customHeight="1" x14ac:dyDescent="0.25"/>
    <row r="100" ht="30" hidden="1" customHeight="1" x14ac:dyDescent="0.25"/>
    <row r="101" ht="30" hidden="1" customHeight="1" x14ac:dyDescent="0.25"/>
    <row r="102" ht="30" hidden="1" customHeight="1" x14ac:dyDescent="0.25"/>
    <row r="103" ht="30" hidden="1" customHeight="1" x14ac:dyDescent="0.25"/>
    <row r="104" ht="30" hidden="1" customHeight="1" x14ac:dyDescent="0.25"/>
    <row r="105" ht="30" hidden="1" customHeight="1" x14ac:dyDescent="0.25"/>
    <row r="106" ht="30" hidden="1" customHeight="1" x14ac:dyDescent="0.25"/>
    <row r="107" ht="30" hidden="1" customHeight="1" x14ac:dyDescent="0.25"/>
    <row r="108" ht="30" hidden="1" customHeight="1" x14ac:dyDescent="0.25"/>
    <row r="109" ht="30" hidden="1" customHeight="1" x14ac:dyDescent="0.25"/>
    <row r="110" ht="30" hidden="1" customHeight="1" x14ac:dyDescent="0.25"/>
    <row r="111" ht="30" hidden="1" customHeight="1" x14ac:dyDescent="0.25"/>
    <row r="112" ht="30" hidden="1" customHeight="1" x14ac:dyDescent="0.25"/>
    <row r="113" ht="30" hidden="1" customHeight="1" x14ac:dyDescent="0.25"/>
    <row r="114" ht="30" hidden="1" customHeight="1" x14ac:dyDescent="0.25"/>
    <row r="115" ht="30" hidden="1" customHeight="1" x14ac:dyDescent="0.25"/>
    <row r="116" ht="30" hidden="1" customHeight="1" x14ac:dyDescent="0.25"/>
    <row r="117" ht="30" hidden="1" customHeight="1" x14ac:dyDescent="0.25"/>
    <row r="118" ht="30" hidden="1" customHeight="1" x14ac:dyDescent="0.25"/>
    <row r="119" ht="30" hidden="1" customHeight="1" x14ac:dyDescent="0.25"/>
    <row r="120" ht="30" hidden="1" customHeight="1" x14ac:dyDescent="0.25"/>
    <row r="121" ht="30" hidden="1" customHeight="1" x14ac:dyDescent="0.25"/>
    <row r="122" ht="30" hidden="1" customHeight="1" x14ac:dyDescent="0.25"/>
    <row r="123" ht="30" hidden="1" customHeight="1" x14ac:dyDescent="0.25"/>
    <row r="124" ht="30" hidden="1" customHeight="1" x14ac:dyDescent="0.25"/>
    <row r="125" ht="30" hidden="1" customHeight="1" x14ac:dyDescent="0.25"/>
    <row r="126" ht="30" hidden="1" customHeight="1" x14ac:dyDescent="0.25"/>
    <row r="127" ht="30" hidden="1" customHeight="1" x14ac:dyDescent="0.25"/>
    <row r="128" ht="30" hidden="1" customHeight="1" x14ac:dyDescent="0.25"/>
    <row r="129" ht="30" hidden="1" customHeight="1" x14ac:dyDescent="0.25"/>
    <row r="130" ht="30" hidden="1" customHeight="1" x14ac:dyDescent="0.25"/>
    <row r="131" ht="30" hidden="1" customHeight="1" x14ac:dyDescent="0.25"/>
    <row r="132" ht="30" hidden="1" customHeight="1" x14ac:dyDescent="0.25"/>
    <row r="133" ht="30" hidden="1" customHeight="1" x14ac:dyDescent="0.25"/>
    <row r="134" ht="30" hidden="1" customHeight="1" x14ac:dyDescent="0.25"/>
    <row r="135" ht="30" hidden="1" customHeight="1" x14ac:dyDescent="0.25"/>
    <row r="136" ht="30" hidden="1" customHeight="1" x14ac:dyDescent="0.25"/>
    <row r="137" ht="30" hidden="1" customHeight="1" x14ac:dyDescent="0.25"/>
    <row r="138" ht="30" hidden="1" customHeight="1" x14ac:dyDescent="0.25"/>
    <row r="139" ht="30" hidden="1" customHeight="1" x14ac:dyDescent="0.25"/>
    <row r="140" ht="30" hidden="1" customHeight="1" x14ac:dyDescent="0.25"/>
    <row r="141" ht="30" hidden="1" customHeight="1" x14ac:dyDescent="0.25"/>
    <row r="142" ht="30" hidden="1" customHeight="1" x14ac:dyDescent="0.25"/>
    <row r="143" ht="30" hidden="1" customHeight="1" x14ac:dyDescent="0.25"/>
    <row r="144" ht="30" hidden="1" customHeight="1" x14ac:dyDescent="0.25"/>
    <row r="145" ht="30" hidden="1" customHeight="1" x14ac:dyDescent="0.25"/>
    <row r="146" ht="30" hidden="1" customHeight="1" x14ac:dyDescent="0.25"/>
    <row r="147" ht="30" hidden="1" customHeight="1" x14ac:dyDescent="0.25"/>
    <row r="148" ht="30" hidden="1" customHeight="1" x14ac:dyDescent="0.25"/>
    <row r="149" ht="30" hidden="1" customHeight="1" x14ac:dyDescent="0.25"/>
    <row r="150" ht="30" hidden="1" customHeight="1" x14ac:dyDescent="0.25"/>
    <row r="151" ht="30" hidden="1" customHeight="1" x14ac:dyDescent="0.25"/>
    <row r="152" ht="30" hidden="1" customHeight="1" x14ac:dyDescent="0.25"/>
    <row r="153" ht="30" hidden="1" customHeight="1" x14ac:dyDescent="0.25"/>
    <row r="154" ht="30" hidden="1" customHeight="1" x14ac:dyDescent="0.25"/>
    <row r="155" ht="30" hidden="1" customHeight="1" x14ac:dyDescent="0.25"/>
    <row r="156" ht="30" hidden="1" customHeight="1" x14ac:dyDescent="0.25"/>
    <row r="157" ht="30" hidden="1" customHeight="1" x14ac:dyDescent="0.25"/>
    <row r="158" ht="30" hidden="1" customHeight="1" x14ac:dyDescent="0.25"/>
    <row r="159" ht="30" hidden="1" customHeight="1" x14ac:dyDescent="0.25"/>
    <row r="160" ht="30" hidden="1" customHeight="1" x14ac:dyDescent="0.25"/>
    <row r="161" ht="30" hidden="1" customHeight="1" x14ac:dyDescent="0.25"/>
    <row r="162" ht="30" hidden="1" customHeight="1" x14ac:dyDescent="0.25"/>
    <row r="163" ht="30" hidden="1" customHeight="1" x14ac:dyDescent="0.25"/>
    <row r="164" ht="30" hidden="1" customHeight="1" x14ac:dyDescent="0.25"/>
    <row r="165" ht="30" hidden="1" customHeight="1" x14ac:dyDescent="0.25"/>
    <row r="166" ht="30" hidden="1" customHeight="1" x14ac:dyDescent="0.25"/>
    <row r="167" ht="30" hidden="1" customHeight="1" x14ac:dyDescent="0.25"/>
    <row r="168" ht="30" hidden="1" customHeight="1" x14ac:dyDescent="0.25"/>
    <row r="169" ht="30" hidden="1" customHeight="1" x14ac:dyDescent="0.25"/>
    <row r="170" ht="30" hidden="1" customHeight="1" x14ac:dyDescent="0.25"/>
    <row r="171" ht="30" hidden="1" customHeight="1" x14ac:dyDescent="0.25"/>
    <row r="172" ht="30" hidden="1" customHeight="1" x14ac:dyDescent="0.25"/>
    <row r="173" ht="30" hidden="1" customHeight="1" x14ac:dyDescent="0.25"/>
    <row r="174" ht="30" hidden="1" customHeight="1" x14ac:dyDescent="0.25"/>
    <row r="175" ht="30" hidden="1" customHeight="1" x14ac:dyDescent="0.25"/>
    <row r="176" ht="30" hidden="1" customHeight="1" x14ac:dyDescent="0.25"/>
    <row r="177" ht="30" hidden="1" customHeight="1" x14ac:dyDescent="0.25"/>
    <row r="178" ht="30" hidden="1" customHeight="1" x14ac:dyDescent="0.25"/>
    <row r="179" ht="30" hidden="1" customHeight="1" x14ac:dyDescent="0.25"/>
    <row r="180" ht="30" hidden="1" customHeight="1" x14ac:dyDescent="0.25"/>
    <row r="181" ht="30" hidden="1" customHeight="1" x14ac:dyDescent="0.25"/>
    <row r="182" ht="30" hidden="1" customHeight="1" x14ac:dyDescent="0.25"/>
    <row r="183" ht="30" hidden="1" customHeight="1" x14ac:dyDescent="0.25"/>
    <row r="184" ht="30" hidden="1" customHeight="1" x14ac:dyDescent="0.25"/>
    <row r="185" ht="30" hidden="1" customHeight="1" x14ac:dyDescent="0.25"/>
    <row r="186" ht="30" hidden="1" customHeight="1" x14ac:dyDescent="0.25"/>
    <row r="187" ht="30" hidden="1" customHeight="1" x14ac:dyDescent="0.25"/>
    <row r="188" ht="30" hidden="1" customHeight="1" x14ac:dyDescent="0.25"/>
    <row r="189" ht="30" hidden="1" customHeight="1" x14ac:dyDescent="0.25"/>
    <row r="190" ht="30" hidden="1" customHeight="1" x14ac:dyDescent="0.25"/>
    <row r="191" ht="30" hidden="1" customHeight="1" x14ac:dyDescent="0.25"/>
    <row r="192" ht="30" hidden="1" customHeight="1" x14ac:dyDescent="0.25"/>
    <row r="193" ht="30" hidden="1" customHeight="1" x14ac:dyDescent="0.25"/>
    <row r="194" ht="30" hidden="1" customHeight="1" x14ac:dyDescent="0.25"/>
    <row r="195" ht="30" hidden="1" customHeight="1" x14ac:dyDescent="0.25"/>
    <row r="196" ht="30" hidden="1" customHeight="1" x14ac:dyDescent="0.25"/>
    <row r="197" ht="30" hidden="1" customHeight="1" x14ac:dyDescent="0.25"/>
    <row r="198" ht="30" hidden="1" customHeight="1" x14ac:dyDescent="0.25"/>
    <row r="199" ht="30" hidden="1" customHeight="1" x14ac:dyDescent="0.25"/>
    <row r="200" ht="30" hidden="1" customHeight="1" x14ac:dyDescent="0.25"/>
    <row r="201" ht="30" hidden="1" customHeight="1" x14ac:dyDescent="0.25"/>
    <row r="202" ht="30" hidden="1" customHeight="1" x14ac:dyDescent="0.25"/>
    <row r="203" ht="30" hidden="1" customHeight="1" x14ac:dyDescent="0.25"/>
    <row r="204" ht="30" hidden="1" customHeight="1" x14ac:dyDescent="0.25"/>
    <row r="205" ht="30" hidden="1" customHeight="1" x14ac:dyDescent="0.25"/>
    <row r="206" ht="30" hidden="1" customHeight="1" x14ac:dyDescent="0.25"/>
    <row r="207" ht="30" hidden="1" customHeight="1" x14ac:dyDescent="0.25"/>
    <row r="208" ht="30" hidden="1" customHeight="1" x14ac:dyDescent="0.25"/>
    <row r="209" ht="30" hidden="1" customHeight="1" x14ac:dyDescent="0.25"/>
    <row r="210" ht="30" hidden="1" customHeight="1" x14ac:dyDescent="0.25"/>
    <row r="211" ht="30" hidden="1" customHeight="1" x14ac:dyDescent="0.25"/>
    <row r="212" ht="30" hidden="1" customHeight="1" x14ac:dyDescent="0.25"/>
    <row r="213" ht="30" hidden="1" customHeight="1" x14ac:dyDescent="0.25"/>
    <row r="214" ht="30" hidden="1" customHeight="1" x14ac:dyDescent="0.25"/>
    <row r="215" ht="30" hidden="1" customHeight="1" x14ac:dyDescent="0.25"/>
    <row r="216" ht="30" hidden="1" customHeight="1" x14ac:dyDescent="0.25"/>
    <row r="217" ht="30" hidden="1" customHeight="1" x14ac:dyDescent="0.25"/>
    <row r="218" ht="30" hidden="1" customHeight="1" x14ac:dyDescent="0.25"/>
    <row r="219" ht="30" hidden="1" customHeight="1" x14ac:dyDescent="0.25"/>
    <row r="220" ht="30" hidden="1" customHeight="1" x14ac:dyDescent="0.25"/>
    <row r="221" ht="30" hidden="1" customHeight="1" x14ac:dyDescent="0.25"/>
    <row r="222" ht="30" hidden="1" customHeight="1" x14ac:dyDescent="0.25"/>
    <row r="223" ht="30" hidden="1" customHeight="1" x14ac:dyDescent="0.25"/>
    <row r="224" ht="30" hidden="1" customHeight="1" x14ac:dyDescent="0.25"/>
    <row r="225" ht="30" hidden="1" customHeight="1" x14ac:dyDescent="0.25"/>
    <row r="226" ht="30" hidden="1" customHeight="1" x14ac:dyDescent="0.25"/>
    <row r="227" ht="30" hidden="1" customHeight="1" x14ac:dyDescent="0.25"/>
    <row r="228" ht="30" hidden="1" customHeight="1" x14ac:dyDescent="0.25"/>
    <row r="229" ht="30" hidden="1" customHeight="1" x14ac:dyDescent="0.25"/>
    <row r="230" ht="30" hidden="1" customHeight="1" x14ac:dyDescent="0.25"/>
    <row r="231" ht="30" hidden="1" customHeight="1" x14ac:dyDescent="0.25"/>
    <row r="232" ht="30" hidden="1" customHeight="1" x14ac:dyDescent="0.25"/>
    <row r="233" ht="30" hidden="1" customHeight="1" x14ac:dyDescent="0.25"/>
    <row r="234" ht="30" hidden="1" customHeight="1" x14ac:dyDescent="0.25"/>
    <row r="235" ht="30" hidden="1" customHeight="1" x14ac:dyDescent="0.25"/>
    <row r="236" ht="30" hidden="1" customHeight="1" x14ac:dyDescent="0.25"/>
    <row r="237" ht="30" hidden="1" customHeight="1" x14ac:dyDescent="0.25"/>
    <row r="238" ht="30" hidden="1" customHeight="1" x14ac:dyDescent="0.25"/>
    <row r="239" ht="30" hidden="1" customHeight="1" x14ac:dyDescent="0.25"/>
    <row r="240" ht="30" hidden="1" customHeight="1" x14ac:dyDescent="0.25"/>
    <row r="241" ht="30" hidden="1" customHeight="1" x14ac:dyDescent="0.25"/>
    <row r="242" ht="30" hidden="1" customHeight="1" x14ac:dyDescent="0.25"/>
    <row r="243" ht="30" hidden="1" customHeight="1" x14ac:dyDescent="0.25"/>
    <row r="244" ht="30" hidden="1" customHeight="1" x14ac:dyDescent="0.25"/>
    <row r="245" ht="30" hidden="1" customHeight="1" x14ac:dyDescent="0.25"/>
    <row r="246" ht="30" hidden="1" customHeight="1" x14ac:dyDescent="0.25"/>
    <row r="247" ht="30" hidden="1" customHeight="1" x14ac:dyDescent="0.25"/>
    <row r="248" ht="30" hidden="1" customHeight="1" x14ac:dyDescent="0.25"/>
    <row r="249" ht="30" hidden="1" customHeight="1" x14ac:dyDescent="0.25"/>
    <row r="250" ht="30" hidden="1" customHeight="1" x14ac:dyDescent="0.25"/>
    <row r="251" ht="30" hidden="1" customHeight="1" x14ac:dyDescent="0.25"/>
    <row r="252" ht="30" hidden="1" customHeight="1" x14ac:dyDescent="0.25"/>
    <row r="253" ht="30" hidden="1" customHeight="1" x14ac:dyDescent="0.25"/>
    <row r="254" ht="30" hidden="1" customHeight="1" x14ac:dyDescent="0.25"/>
    <row r="255" ht="30" hidden="1" customHeight="1" x14ac:dyDescent="0.25"/>
    <row r="256" ht="30" hidden="1" customHeight="1" x14ac:dyDescent="0.25"/>
    <row r="257" ht="30" hidden="1" customHeight="1" x14ac:dyDescent="0.25"/>
    <row r="258" ht="30" hidden="1" customHeight="1" x14ac:dyDescent="0.25"/>
    <row r="259" ht="30" hidden="1" customHeight="1" x14ac:dyDescent="0.25"/>
    <row r="260" ht="30" hidden="1" customHeight="1" x14ac:dyDescent="0.25"/>
    <row r="261" ht="30" hidden="1" customHeight="1" x14ac:dyDescent="0.25"/>
    <row r="262" ht="30" hidden="1" customHeight="1" x14ac:dyDescent="0.25"/>
    <row r="263" ht="30" hidden="1" customHeight="1" x14ac:dyDescent="0.25"/>
    <row r="264" ht="30" hidden="1" customHeight="1" x14ac:dyDescent="0.25"/>
    <row r="265" ht="30" hidden="1" customHeight="1" x14ac:dyDescent="0.25"/>
    <row r="266" ht="30" hidden="1" customHeight="1" x14ac:dyDescent="0.25"/>
    <row r="267" ht="30" hidden="1" customHeight="1" x14ac:dyDescent="0.25"/>
    <row r="268" ht="30" hidden="1" customHeight="1" x14ac:dyDescent="0.25"/>
    <row r="269" ht="30" hidden="1" customHeight="1" x14ac:dyDescent="0.25"/>
    <row r="270" ht="30" hidden="1" customHeight="1" x14ac:dyDescent="0.25"/>
    <row r="271" ht="30" hidden="1" customHeight="1" x14ac:dyDescent="0.25"/>
    <row r="272" ht="30" hidden="1" customHeight="1" x14ac:dyDescent="0.25"/>
    <row r="273" ht="30" hidden="1" customHeight="1" x14ac:dyDescent="0.25"/>
    <row r="274" ht="30" hidden="1" customHeight="1" x14ac:dyDescent="0.25"/>
    <row r="275" ht="30" hidden="1" customHeight="1" x14ac:dyDescent="0.25"/>
    <row r="276" ht="30" hidden="1" customHeight="1" x14ac:dyDescent="0.25"/>
    <row r="277" ht="30" hidden="1" customHeight="1" x14ac:dyDescent="0.25"/>
    <row r="278" ht="30" hidden="1" customHeight="1" x14ac:dyDescent="0.25"/>
    <row r="279" ht="30" hidden="1" customHeight="1" x14ac:dyDescent="0.25"/>
    <row r="280" ht="30" hidden="1" customHeight="1" x14ac:dyDescent="0.25"/>
    <row r="281" ht="30" hidden="1" customHeight="1" x14ac:dyDescent="0.25"/>
    <row r="282" ht="30" hidden="1" customHeight="1" x14ac:dyDescent="0.25"/>
    <row r="283" ht="30" hidden="1" customHeight="1" x14ac:dyDescent="0.25"/>
    <row r="284" ht="30" hidden="1" customHeight="1" x14ac:dyDescent="0.25"/>
    <row r="285" ht="30" hidden="1" customHeight="1" x14ac:dyDescent="0.25"/>
    <row r="286" ht="30" hidden="1" customHeight="1" x14ac:dyDescent="0.25"/>
    <row r="287" ht="30" hidden="1" customHeight="1" x14ac:dyDescent="0.25"/>
    <row r="288" ht="30" hidden="1" customHeight="1" x14ac:dyDescent="0.25"/>
    <row r="289" ht="30" hidden="1" customHeight="1" x14ac:dyDescent="0.25"/>
    <row r="290" ht="30" hidden="1" customHeight="1" x14ac:dyDescent="0.25"/>
    <row r="291" ht="30" hidden="1" customHeight="1" x14ac:dyDescent="0.25"/>
    <row r="292" ht="30" hidden="1" customHeight="1" x14ac:dyDescent="0.25"/>
    <row r="293" ht="30" hidden="1" customHeight="1" x14ac:dyDescent="0.25"/>
    <row r="294" ht="30" hidden="1" customHeight="1" x14ac:dyDescent="0.25"/>
    <row r="295" ht="30" hidden="1" customHeight="1" x14ac:dyDescent="0.25"/>
    <row r="296" ht="30" hidden="1" customHeight="1" x14ac:dyDescent="0.25"/>
    <row r="297" ht="30" hidden="1" customHeight="1" x14ac:dyDescent="0.25"/>
    <row r="298" ht="30" hidden="1" customHeight="1" x14ac:dyDescent="0.25"/>
    <row r="299" ht="30" hidden="1" customHeight="1" x14ac:dyDescent="0.25"/>
    <row r="300" ht="30" hidden="1" customHeight="1" x14ac:dyDescent="0.25"/>
    <row r="301" ht="30" hidden="1" customHeight="1" x14ac:dyDescent="0.25"/>
    <row r="302" ht="30" hidden="1" customHeight="1" x14ac:dyDescent="0.25"/>
    <row r="303" ht="30" hidden="1" customHeight="1" x14ac:dyDescent="0.25"/>
    <row r="304" ht="30" hidden="1" customHeight="1" x14ac:dyDescent="0.25"/>
    <row r="305" ht="30" hidden="1" customHeight="1" x14ac:dyDescent="0.25"/>
    <row r="306" ht="30" hidden="1" customHeight="1" x14ac:dyDescent="0.25"/>
    <row r="307" ht="30" hidden="1" customHeight="1" x14ac:dyDescent="0.25"/>
    <row r="308" ht="30" hidden="1" customHeight="1" x14ac:dyDescent="0.25"/>
    <row r="309" ht="30" hidden="1" customHeight="1" x14ac:dyDescent="0.25"/>
    <row r="310" ht="30" hidden="1" customHeight="1" x14ac:dyDescent="0.25"/>
    <row r="311" ht="30" hidden="1" customHeight="1" x14ac:dyDescent="0.25"/>
    <row r="312" ht="30" hidden="1" customHeight="1" x14ac:dyDescent="0.25"/>
    <row r="313" ht="30" hidden="1" customHeight="1" x14ac:dyDescent="0.25"/>
  </sheetData>
  <mergeCells count="10">
    <mergeCell ref="C2:S2"/>
    <mergeCell ref="B7:C11"/>
    <mergeCell ref="D7:S7"/>
    <mergeCell ref="D8:D11"/>
    <mergeCell ref="E8:I8"/>
    <mergeCell ref="J8:N8"/>
    <mergeCell ref="O8:S8"/>
    <mergeCell ref="E9:I9"/>
    <mergeCell ref="J9:N9"/>
    <mergeCell ref="O9:S9"/>
  </mergeCells>
  <pageMargins left="0.7" right="0.7" top="0.75" bottom="0.75" header="0.3" footer="0.3"/>
  <pageSetup orientation="portrait" r:id="rId1"/>
  <headerFooter>
    <oddHeader>&amp;R&amp;"Century"&amp;8&amp;KE7EC06Gruppo Banco BPM - Uso Interno&amp;1#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39"/>
  <sheetViews>
    <sheetView zoomScale="70" zoomScaleNormal="70" workbookViewId="0">
      <selection activeCell="C6" sqref="C6"/>
    </sheetView>
  </sheetViews>
  <sheetFormatPr defaultColWidth="0" defaultRowHeight="30" customHeight="1" zeroHeight="1" x14ac:dyDescent="0.3"/>
  <cols>
    <col min="1" max="1" width="9.140625" style="26" customWidth="1"/>
    <col min="2" max="2" width="20" style="26" customWidth="1"/>
    <col min="3" max="3" width="24.5703125" style="26" bestFit="1" customWidth="1"/>
    <col min="4" max="4" width="31.42578125" style="26" bestFit="1" customWidth="1"/>
    <col min="5" max="5" width="69.42578125" style="26" bestFit="1" customWidth="1"/>
    <col min="6" max="6" width="36.140625" style="26" bestFit="1" customWidth="1"/>
    <col min="7" max="7" width="31" style="26" bestFit="1" customWidth="1"/>
    <col min="8" max="16384" width="9.140625" style="26" hidden="1"/>
  </cols>
  <sheetData>
    <row r="1" spans="2:6" ht="30" customHeight="1" x14ac:dyDescent="0.3"/>
    <row r="2" spans="2:6" ht="30" customHeight="1" x14ac:dyDescent="0.3">
      <c r="B2" s="25" t="s">
        <v>63</v>
      </c>
    </row>
    <row r="3" spans="2:6" ht="30" customHeight="1" x14ac:dyDescent="0.3"/>
    <row r="4" spans="2:6" ht="30" customHeight="1" x14ac:dyDescent="0.3">
      <c r="B4" s="31"/>
      <c r="C4" s="181" t="s">
        <v>64</v>
      </c>
      <c r="D4" s="182"/>
      <c r="E4" s="183"/>
      <c r="F4" s="184" t="s">
        <v>65</v>
      </c>
    </row>
    <row r="5" spans="2:6" ht="30" customHeight="1" x14ac:dyDescent="0.3">
      <c r="B5" s="31"/>
      <c r="C5" s="31" t="s">
        <v>66</v>
      </c>
      <c r="D5" s="31" t="s">
        <v>67</v>
      </c>
      <c r="E5" s="31" t="s">
        <v>68</v>
      </c>
      <c r="F5" s="185"/>
    </row>
    <row r="6" spans="2:6" ht="30" customHeight="1" x14ac:dyDescent="0.3">
      <c r="B6" s="31" t="s">
        <v>69</v>
      </c>
      <c r="C6" s="39" t="e">
        <f>'7.Mitigating actions_3112_FINZ3'!F43/'7.Mitigating actions_3112_FINZ3'!D57</f>
        <v>#REF!</v>
      </c>
      <c r="D6" s="39" t="e">
        <f>'7.Mitigating actions_3112_FINZ3'!K43/'7.Mitigating actions_3112_FINZ3'!D57</f>
        <v>#REF!</v>
      </c>
      <c r="E6" s="39" t="e">
        <f>('7.Mitigating actions_3112_FINZ3'!F43+'7.Mitigating actions_3112_FINZ3'!K43)/'7.Mitigating actions_3112_FINZ3'!D57</f>
        <v>#REF!</v>
      </c>
      <c r="F6" s="39" t="e">
        <f>('7.Mitigating actions_3112_FINZ3'!E12+'7.Mitigating actions_3112_FINZ3'!J12)/'7.Mitigating actions_3112_FINZ3'!D63</f>
        <v>#REF!</v>
      </c>
    </row>
    <row r="7" spans="2:6" ht="30" customHeight="1" x14ac:dyDescent="0.3">
      <c r="B7" s="31" t="s">
        <v>70</v>
      </c>
      <c r="C7" s="38"/>
      <c r="D7" s="38"/>
      <c r="E7" s="38"/>
      <c r="F7" s="38"/>
    </row>
    <row r="8" spans="2:6" ht="30" customHeight="1" x14ac:dyDescent="0.3">
      <c r="B8" s="26" t="s">
        <v>71</v>
      </c>
    </row>
    <row r="9" spans="2:6" ht="30" customHeight="1" x14ac:dyDescent="0.3"/>
    <row r="39" spans="3:3" ht="30" hidden="1" customHeight="1" x14ac:dyDescent="0.3">
      <c r="C39" s="26" t="s">
        <v>12</v>
      </c>
    </row>
  </sheetData>
  <mergeCells count="2">
    <mergeCell ref="C4:E4"/>
    <mergeCell ref="F4:F5"/>
  </mergeCells>
  <pageMargins left="0.7" right="0.7" top="0.75" bottom="0.75" header="0.3" footer="0.3"/>
  <pageSetup orientation="portrait" r:id="rId1"/>
  <headerFooter>
    <oddHeader>&amp;R&amp;"Century"&amp;8&amp;KE7EC06Gruppo Banco BPM - Uso Interno&amp;1#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tabColor theme="9" tint="-0.249977111117893"/>
  </sheetPr>
  <dimension ref="A1:Z64"/>
  <sheetViews>
    <sheetView topLeftCell="J1" workbookViewId="0">
      <selection activeCell="C6" sqref="C6"/>
    </sheetView>
  </sheetViews>
  <sheetFormatPr defaultRowHeight="15" x14ac:dyDescent="0.25"/>
  <cols>
    <col min="1" max="1" width="15.5703125" bestFit="1" customWidth="1"/>
    <col min="2" max="2" width="12" bestFit="1" customWidth="1"/>
    <col min="3" max="3" width="28.85546875" bestFit="1" customWidth="1"/>
    <col min="4" max="4" width="23" bestFit="1" customWidth="1"/>
    <col min="5" max="5" width="36.85546875" bestFit="1" customWidth="1"/>
    <col min="6" max="6" width="22.85546875" bestFit="1" customWidth="1"/>
    <col min="7" max="7" width="23.140625" bestFit="1" customWidth="1"/>
    <col min="8" max="8" width="32.5703125" bestFit="1" customWidth="1"/>
    <col min="9" max="9" width="42.42578125" bestFit="1" customWidth="1"/>
    <col min="10" max="10" width="25.140625" bestFit="1" customWidth="1"/>
    <col min="11" max="11" width="31.5703125" bestFit="1" customWidth="1"/>
    <col min="12" max="12" width="35.85546875" bestFit="1" customWidth="1"/>
    <col min="13" max="13" width="33.140625" bestFit="1" customWidth="1"/>
    <col min="14" max="14" width="31.5703125" bestFit="1" customWidth="1"/>
    <col min="15" max="15" width="12" bestFit="1" customWidth="1"/>
    <col min="16" max="16" width="13.85546875" bestFit="1" customWidth="1"/>
    <col min="17" max="17" width="15.85546875" bestFit="1" customWidth="1"/>
    <col min="18" max="18" width="14.5703125" bestFit="1" customWidth="1"/>
    <col min="19" max="19" width="14.85546875" bestFit="1" customWidth="1"/>
    <col min="20" max="20" width="13.5703125" bestFit="1" customWidth="1"/>
    <col min="21" max="21" width="15.5703125" bestFit="1" customWidth="1"/>
    <col min="22" max="22" width="14" bestFit="1" customWidth="1"/>
    <col min="23" max="23" width="14.5703125" bestFit="1" customWidth="1"/>
    <col min="24" max="24" width="18.85546875" bestFit="1" customWidth="1"/>
    <col min="25" max="25" width="13.5703125" bestFit="1" customWidth="1"/>
    <col min="26" max="26" width="18.140625" bestFit="1" customWidth="1"/>
  </cols>
  <sheetData>
    <row r="1" spans="1:26" ht="33" x14ac:dyDescent="0.25">
      <c r="A1" s="63" t="s">
        <v>97</v>
      </c>
      <c r="B1" s="63" t="s">
        <v>98</v>
      </c>
      <c r="C1" s="63" t="s">
        <v>99</v>
      </c>
      <c r="D1" s="63" t="s">
        <v>100</v>
      </c>
      <c r="E1" s="63" t="s">
        <v>82</v>
      </c>
      <c r="F1" s="63" t="s">
        <v>111</v>
      </c>
      <c r="G1" s="63" t="s">
        <v>86</v>
      </c>
      <c r="H1" s="63" t="s">
        <v>83</v>
      </c>
      <c r="I1" s="63" t="s">
        <v>84</v>
      </c>
      <c r="J1" s="63" t="s">
        <v>85</v>
      </c>
      <c r="K1" s="63" t="s">
        <v>101</v>
      </c>
      <c r="L1" s="63" t="s">
        <v>102</v>
      </c>
      <c r="M1" s="63" t="s">
        <v>89</v>
      </c>
      <c r="N1" s="63" t="s">
        <v>103</v>
      </c>
      <c r="O1" s="63" t="s">
        <v>90</v>
      </c>
      <c r="P1" s="63" t="s">
        <v>104</v>
      </c>
      <c r="Q1" s="63" t="s">
        <v>105</v>
      </c>
      <c r="R1" s="63" t="s">
        <v>91</v>
      </c>
      <c r="S1" s="63" t="s">
        <v>92</v>
      </c>
      <c r="T1" s="63" t="s">
        <v>93</v>
      </c>
      <c r="U1" s="63" t="s">
        <v>94</v>
      </c>
      <c r="V1" s="63" t="s">
        <v>95</v>
      </c>
      <c r="W1" s="63" t="s">
        <v>96</v>
      </c>
      <c r="X1" s="56" t="s">
        <v>106</v>
      </c>
      <c r="Y1" s="56" t="s">
        <v>109</v>
      </c>
      <c r="Z1" s="56" t="s">
        <v>110</v>
      </c>
    </row>
    <row r="2" spans="1:26" hidden="1" x14ac:dyDescent="0.25">
      <c r="A2" s="56" t="s">
        <v>78</v>
      </c>
      <c r="B2" s="56" t="s">
        <v>88</v>
      </c>
      <c r="C2" s="56" t="s">
        <v>107</v>
      </c>
      <c r="D2" s="56" t="s">
        <v>75</v>
      </c>
      <c r="E2" s="56" t="s">
        <v>75</v>
      </c>
      <c r="F2" s="56" t="s">
        <v>76</v>
      </c>
      <c r="G2" s="56" t="s">
        <v>75</v>
      </c>
      <c r="H2" s="56" t="s">
        <v>75</v>
      </c>
      <c r="I2" s="56" t="s">
        <v>75</v>
      </c>
      <c r="J2" s="56" t="s">
        <v>75</v>
      </c>
      <c r="K2" s="56" t="s">
        <v>75</v>
      </c>
      <c r="L2" s="56" t="s">
        <v>75</v>
      </c>
      <c r="M2" s="56" t="s">
        <v>75</v>
      </c>
      <c r="N2" s="56" t="s">
        <v>75</v>
      </c>
      <c r="O2">
        <v>2187550727.1300001</v>
      </c>
      <c r="P2">
        <v>1174788289.5999999</v>
      </c>
      <c r="Q2">
        <v>812689.940256109</v>
      </c>
      <c r="R2">
        <v>0</v>
      </c>
      <c r="S2">
        <v>0</v>
      </c>
      <c r="T2">
        <v>0</v>
      </c>
      <c r="U2">
        <v>0</v>
      </c>
      <c r="V2">
        <v>0</v>
      </c>
      <c r="W2">
        <v>0</v>
      </c>
      <c r="X2" s="56" t="s">
        <v>122</v>
      </c>
      <c r="Y2" s="56" t="s">
        <v>123</v>
      </c>
      <c r="Z2" s="56" t="s">
        <v>120</v>
      </c>
    </row>
    <row r="3" spans="1:26" hidden="1" x14ac:dyDescent="0.25">
      <c r="A3" s="56" t="s">
        <v>78</v>
      </c>
      <c r="B3" s="56" t="s">
        <v>88</v>
      </c>
      <c r="C3" s="56" t="s">
        <v>107</v>
      </c>
      <c r="D3" s="56" t="s">
        <v>75</v>
      </c>
      <c r="E3" s="56" t="s">
        <v>75</v>
      </c>
      <c r="F3" s="56" t="s">
        <v>75</v>
      </c>
      <c r="G3" s="56" t="s">
        <v>75</v>
      </c>
      <c r="H3" s="56" t="s">
        <v>75</v>
      </c>
      <c r="I3" s="56" t="s">
        <v>75</v>
      </c>
      <c r="J3" s="56" t="s">
        <v>75</v>
      </c>
      <c r="K3" s="56" t="s">
        <v>75</v>
      </c>
      <c r="L3" s="56" t="s">
        <v>75</v>
      </c>
      <c r="M3" s="56" t="s">
        <v>75</v>
      </c>
      <c r="N3" s="56" t="s">
        <v>75</v>
      </c>
      <c r="O3">
        <v>51745142464.309898</v>
      </c>
      <c r="P3">
        <v>10760199809.839899</v>
      </c>
      <c r="Q3">
        <v>193824814.53927699</v>
      </c>
      <c r="R3">
        <v>0</v>
      </c>
      <c r="S3">
        <v>0</v>
      </c>
      <c r="T3">
        <v>0</v>
      </c>
      <c r="U3">
        <v>0</v>
      </c>
      <c r="V3">
        <v>0</v>
      </c>
      <c r="W3">
        <v>0</v>
      </c>
      <c r="X3" s="56" t="s">
        <v>122</v>
      </c>
      <c r="Y3" s="56" t="s">
        <v>123</v>
      </c>
      <c r="Z3" s="56" t="s">
        <v>120</v>
      </c>
    </row>
    <row r="4" spans="1:26" hidden="1" x14ac:dyDescent="0.25">
      <c r="A4" s="56" t="s">
        <v>78</v>
      </c>
      <c r="B4" s="56" t="s">
        <v>88</v>
      </c>
      <c r="C4" s="56" t="s">
        <v>107</v>
      </c>
      <c r="D4" s="56" t="s">
        <v>76</v>
      </c>
      <c r="E4" s="56" t="s">
        <v>75</v>
      </c>
      <c r="F4" s="56" t="s">
        <v>75</v>
      </c>
      <c r="G4" s="56" t="s">
        <v>75</v>
      </c>
      <c r="H4" s="56" t="s">
        <v>75</v>
      </c>
      <c r="I4" s="56" t="s">
        <v>75</v>
      </c>
      <c r="J4" s="56" t="s">
        <v>75</v>
      </c>
      <c r="K4" s="56" t="s">
        <v>75</v>
      </c>
      <c r="L4" s="56" t="s">
        <v>75</v>
      </c>
      <c r="M4" s="56" t="s">
        <v>75</v>
      </c>
      <c r="N4" s="56" t="s">
        <v>75</v>
      </c>
      <c r="O4">
        <v>3303722980.7599902</v>
      </c>
      <c r="P4">
        <v>1154333080.55493</v>
      </c>
      <c r="Q4">
        <v>418163494.55431497</v>
      </c>
      <c r="R4">
        <v>95583745.587290004</v>
      </c>
      <c r="S4">
        <v>162740805.13685</v>
      </c>
      <c r="T4">
        <v>5079192.8089279998</v>
      </c>
      <c r="U4">
        <v>1333931.2506619999</v>
      </c>
      <c r="V4">
        <v>1333931.2506619999</v>
      </c>
      <c r="W4">
        <v>0</v>
      </c>
      <c r="X4" s="56" t="s">
        <v>122</v>
      </c>
      <c r="Y4" s="56" t="s">
        <v>123</v>
      </c>
      <c r="Z4" s="56" t="s">
        <v>120</v>
      </c>
    </row>
    <row r="5" spans="1:26" hidden="1" x14ac:dyDescent="0.25">
      <c r="A5" s="56" t="s">
        <v>78</v>
      </c>
      <c r="B5" s="56" t="s">
        <v>88</v>
      </c>
      <c r="C5" s="56" t="s">
        <v>107</v>
      </c>
      <c r="D5" s="56" t="s">
        <v>75</v>
      </c>
      <c r="E5" s="56" t="s">
        <v>75</v>
      </c>
      <c r="F5" s="56" t="s">
        <v>75</v>
      </c>
      <c r="G5" s="56" t="s">
        <v>75</v>
      </c>
      <c r="H5" s="56" t="s">
        <v>75</v>
      </c>
      <c r="I5" s="56" t="s">
        <v>75</v>
      </c>
      <c r="J5" s="56" t="s">
        <v>75</v>
      </c>
      <c r="K5" s="56" t="s">
        <v>75</v>
      </c>
      <c r="L5" s="56" t="s">
        <v>75</v>
      </c>
      <c r="M5" s="56" t="s">
        <v>76</v>
      </c>
      <c r="N5" s="56" t="s">
        <v>75</v>
      </c>
      <c r="O5">
        <v>1229903.52</v>
      </c>
      <c r="P5">
        <v>1229903.52</v>
      </c>
      <c r="Q5">
        <v>0</v>
      </c>
      <c r="R5">
        <v>0</v>
      </c>
      <c r="S5">
        <v>0</v>
      </c>
      <c r="T5">
        <v>0</v>
      </c>
      <c r="U5">
        <v>0</v>
      </c>
      <c r="V5">
        <v>0</v>
      </c>
      <c r="W5">
        <v>0</v>
      </c>
      <c r="X5" s="56" t="s">
        <v>122</v>
      </c>
      <c r="Y5" s="56" t="s">
        <v>123</v>
      </c>
      <c r="Z5" s="56" t="s">
        <v>120</v>
      </c>
    </row>
    <row r="6" spans="1:26" hidden="1" x14ac:dyDescent="0.25">
      <c r="A6" s="56" t="s">
        <v>78</v>
      </c>
      <c r="B6" s="56" t="s">
        <v>88</v>
      </c>
      <c r="C6" s="56" t="s">
        <v>81</v>
      </c>
      <c r="D6" s="56" t="s">
        <v>75</v>
      </c>
      <c r="E6" s="56" t="s">
        <v>75</v>
      </c>
      <c r="F6" s="56" t="s">
        <v>75</v>
      </c>
      <c r="G6" s="56" t="s">
        <v>76</v>
      </c>
      <c r="H6" s="56" t="s">
        <v>75</v>
      </c>
      <c r="I6" s="56" t="s">
        <v>75</v>
      </c>
      <c r="J6" s="56" t="s">
        <v>75</v>
      </c>
      <c r="K6" s="56" t="s">
        <v>75</v>
      </c>
      <c r="L6" s="56" t="s">
        <v>75</v>
      </c>
      <c r="M6" s="56" t="s">
        <v>75</v>
      </c>
      <c r="N6" s="56" t="s">
        <v>75</v>
      </c>
      <c r="O6">
        <v>27581819441</v>
      </c>
      <c r="P6">
        <v>27581819441</v>
      </c>
      <c r="Q6">
        <v>1989661165.6399901</v>
      </c>
      <c r="R6">
        <v>0</v>
      </c>
      <c r="S6">
        <v>0</v>
      </c>
      <c r="T6">
        <v>0</v>
      </c>
      <c r="U6">
        <v>0</v>
      </c>
      <c r="V6">
        <v>0</v>
      </c>
      <c r="W6">
        <v>0</v>
      </c>
      <c r="X6" s="56" t="s">
        <v>122</v>
      </c>
      <c r="Y6" s="56" t="s">
        <v>123</v>
      </c>
      <c r="Z6" s="56" t="s">
        <v>120</v>
      </c>
    </row>
    <row r="7" spans="1:26" hidden="1" x14ac:dyDescent="0.25">
      <c r="A7" s="56" t="s">
        <v>78</v>
      </c>
      <c r="B7" s="56" t="s">
        <v>88</v>
      </c>
      <c r="C7" s="56" t="s">
        <v>81</v>
      </c>
      <c r="D7" s="56" t="s">
        <v>75</v>
      </c>
      <c r="E7" s="56" t="s">
        <v>75</v>
      </c>
      <c r="F7" s="56" t="s">
        <v>75</v>
      </c>
      <c r="G7" s="56" t="s">
        <v>75</v>
      </c>
      <c r="H7" s="56" t="s">
        <v>75</v>
      </c>
      <c r="I7" s="56" t="s">
        <v>75</v>
      </c>
      <c r="J7" s="56" t="s">
        <v>75</v>
      </c>
      <c r="K7" s="56" t="s">
        <v>75</v>
      </c>
      <c r="L7" s="56" t="s">
        <v>75</v>
      </c>
      <c r="M7" s="56" t="s">
        <v>76</v>
      </c>
      <c r="N7" s="56" t="s">
        <v>75</v>
      </c>
      <c r="O7">
        <v>25811165.260000002</v>
      </c>
      <c r="P7">
        <v>25811165.260000002</v>
      </c>
      <c r="Q7">
        <v>0</v>
      </c>
      <c r="R7">
        <v>0</v>
      </c>
      <c r="S7">
        <v>0</v>
      </c>
      <c r="T7">
        <v>0</v>
      </c>
      <c r="U7">
        <v>0</v>
      </c>
      <c r="V7">
        <v>0</v>
      </c>
      <c r="W7">
        <v>0</v>
      </c>
      <c r="X7" s="56" t="s">
        <v>122</v>
      </c>
      <c r="Y7" s="56" t="s">
        <v>123</v>
      </c>
      <c r="Z7" s="56" t="s">
        <v>120</v>
      </c>
    </row>
    <row r="8" spans="1:26" hidden="1" x14ac:dyDescent="0.25">
      <c r="A8" s="56" t="s">
        <v>78</v>
      </c>
      <c r="B8" s="56" t="s">
        <v>88</v>
      </c>
      <c r="C8" s="56" t="s">
        <v>81</v>
      </c>
      <c r="D8" s="56" t="s">
        <v>75</v>
      </c>
      <c r="E8" s="56" t="s">
        <v>76</v>
      </c>
      <c r="F8" s="56" t="s">
        <v>75</v>
      </c>
      <c r="G8" s="56" t="s">
        <v>75</v>
      </c>
      <c r="H8" s="56" t="s">
        <v>75</v>
      </c>
      <c r="I8" s="56" t="s">
        <v>75</v>
      </c>
      <c r="J8" s="56" t="s">
        <v>75</v>
      </c>
      <c r="K8" s="56" t="s">
        <v>75</v>
      </c>
      <c r="L8" s="56" t="s">
        <v>75</v>
      </c>
      <c r="M8" s="56" t="s">
        <v>75</v>
      </c>
      <c r="N8" s="56" t="s">
        <v>75</v>
      </c>
      <c r="O8">
        <v>264026705.44999999</v>
      </c>
      <c r="P8">
        <v>264026705.44999999</v>
      </c>
      <c r="Q8">
        <v>0</v>
      </c>
      <c r="R8">
        <v>0</v>
      </c>
      <c r="S8">
        <v>0</v>
      </c>
      <c r="T8">
        <v>0</v>
      </c>
      <c r="U8">
        <v>0</v>
      </c>
      <c r="V8">
        <v>0</v>
      </c>
      <c r="W8">
        <v>0</v>
      </c>
      <c r="X8" s="56" t="s">
        <v>122</v>
      </c>
      <c r="Y8" s="56" t="s">
        <v>123</v>
      </c>
      <c r="Z8" s="56" t="s">
        <v>120</v>
      </c>
    </row>
    <row r="9" spans="1:26" hidden="1" x14ac:dyDescent="0.25">
      <c r="A9" s="56" t="s">
        <v>78</v>
      </c>
      <c r="B9" s="56" t="s">
        <v>88</v>
      </c>
      <c r="C9" s="56" t="s">
        <v>81</v>
      </c>
      <c r="D9" s="56" t="s">
        <v>75</v>
      </c>
      <c r="E9" s="56" t="s">
        <v>75</v>
      </c>
      <c r="F9" s="56" t="s">
        <v>75</v>
      </c>
      <c r="G9" s="56" t="s">
        <v>76</v>
      </c>
      <c r="H9" s="56" t="s">
        <v>75</v>
      </c>
      <c r="I9" s="56" t="s">
        <v>75</v>
      </c>
      <c r="J9" s="56" t="s">
        <v>75</v>
      </c>
      <c r="K9" s="56" t="s">
        <v>75</v>
      </c>
      <c r="L9" s="56" t="s">
        <v>75</v>
      </c>
      <c r="M9" s="56" t="s">
        <v>76</v>
      </c>
      <c r="N9" s="56" t="s">
        <v>75</v>
      </c>
      <c r="O9">
        <v>123257161.64999899</v>
      </c>
      <c r="P9">
        <v>123257161.64999899</v>
      </c>
      <c r="Q9">
        <v>0</v>
      </c>
      <c r="R9">
        <v>0</v>
      </c>
      <c r="S9">
        <v>0</v>
      </c>
      <c r="T9">
        <v>0</v>
      </c>
      <c r="U9">
        <v>0</v>
      </c>
      <c r="V9">
        <v>0</v>
      </c>
      <c r="W9">
        <v>0</v>
      </c>
      <c r="X9" s="56" t="s">
        <v>122</v>
      </c>
      <c r="Y9" s="56" t="s">
        <v>123</v>
      </c>
      <c r="Z9" s="56" t="s">
        <v>120</v>
      </c>
    </row>
    <row r="10" spans="1:26" hidden="1" x14ac:dyDescent="0.25">
      <c r="A10" s="56" t="s">
        <v>78</v>
      </c>
      <c r="B10" s="56" t="s">
        <v>88</v>
      </c>
      <c r="C10" s="56" t="s">
        <v>81</v>
      </c>
      <c r="D10" s="56" t="s">
        <v>75</v>
      </c>
      <c r="E10" s="56" t="s">
        <v>75</v>
      </c>
      <c r="F10" s="56" t="s">
        <v>75</v>
      </c>
      <c r="G10" s="56" t="s">
        <v>75</v>
      </c>
      <c r="H10" s="56" t="s">
        <v>75</v>
      </c>
      <c r="I10" s="56" t="s">
        <v>75</v>
      </c>
      <c r="J10" s="56" t="s">
        <v>75</v>
      </c>
      <c r="K10" s="56" t="s">
        <v>75</v>
      </c>
      <c r="L10" s="56" t="s">
        <v>75</v>
      </c>
      <c r="M10" s="56" t="s">
        <v>75</v>
      </c>
      <c r="N10" s="56" t="s">
        <v>75</v>
      </c>
      <c r="O10">
        <v>5859685289.1000004</v>
      </c>
      <c r="P10">
        <v>5859685289.1000004</v>
      </c>
      <c r="Q10">
        <v>0</v>
      </c>
      <c r="R10">
        <v>0</v>
      </c>
      <c r="S10">
        <v>0</v>
      </c>
      <c r="T10">
        <v>0</v>
      </c>
      <c r="U10">
        <v>0</v>
      </c>
      <c r="V10">
        <v>0</v>
      </c>
      <c r="W10">
        <v>0</v>
      </c>
      <c r="X10" s="56" t="s">
        <v>122</v>
      </c>
      <c r="Y10" s="56" t="s">
        <v>123</v>
      </c>
      <c r="Z10" s="56" t="s">
        <v>120</v>
      </c>
    </row>
    <row r="11" spans="1:26" hidden="1" x14ac:dyDescent="0.25">
      <c r="A11" s="56" t="s">
        <v>78</v>
      </c>
      <c r="B11" s="56" t="s">
        <v>88</v>
      </c>
      <c r="C11" s="56" t="s">
        <v>80</v>
      </c>
      <c r="D11" s="56" t="s">
        <v>75</v>
      </c>
      <c r="E11" s="56" t="s">
        <v>75</v>
      </c>
      <c r="F11" s="56" t="s">
        <v>75</v>
      </c>
      <c r="G11" s="56" t="s">
        <v>75</v>
      </c>
      <c r="H11" s="56" t="s">
        <v>75</v>
      </c>
      <c r="I11" s="56" t="s">
        <v>75</v>
      </c>
      <c r="J11" s="56" t="s">
        <v>75</v>
      </c>
      <c r="K11" s="56" t="s">
        <v>75</v>
      </c>
      <c r="L11" s="56" t="s">
        <v>75</v>
      </c>
      <c r="M11" s="56" t="s">
        <v>75</v>
      </c>
      <c r="N11" s="56" t="s">
        <v>75</v>
      </c>
      <c r="O11">
        <v>2010217716.75</v>
      </c>
      <c r="P11">
        <v>0</v>
      </c>
      <c r="Q11">
        <v>0</v>
      </c>
      <c r="R11">
        <v>0</v>
      </c>
      <c r="S11">
        <v>0</v>
      </c>
      <c r="T11">
        <v>0</v>
      </c>
      <c r="U11">
        <v>0</v>
      </c>
      <c r="V11">
        <v>0</v>
      </c>
      <c r="W11">
        <v>0</v>
      </c>
      <c r="X11" s="56" t="s">
        <v>122</v>
      </c>
      <c r="Y11" s="56" t="s">
        <v>123</v>
      </c>
      <c r="Z11" s="56" t="s">
        <v>120</v>
      </c>
    </row>
    <row r="12" spans="1:26" hidden="1" x14ac:dyDescent="0.25">
      <c r="A12" s="56" t="s">
        <v>78</v>
      </c>
      <c r="B12" s="56" t="s">
        <v>88</v>
      </c>
      <c r="C12" s="56" t="s">
        <v>80</v>
      </c>
      <c r="D12" s="56" t="s">
        <v>76</v>
      </c>
      <c r="E12" s="56" t="s">
        <v>75</v>
      </c>
      <c r="F12" s="56" t="s">
        <v>75</v>
      </c>
      <c r="G12" s="56" t="s">
        <v>75</v>
      </c>
      <c r="H12" s="56" t="s">
        <v>75</v>
      </c>
      <c r="I12" s="56" t="s">
        <v>75</v>
      </c>
      <c r="J12" s="56" t="s">
        <v>75</v>
      </c>
      <c r="K12" s="56" t="s">
        <v>75</v>
      </c>
      <c r="L12" s="56" t="s">
        <v>75</v>
      </c>
      <c r="M12" s="56" t="s">
        <v>75</v>
      </c>
      <c r="N12" s="56" t="s">
        <v>75</v>
      </c>
      <c r="O12">
        <v>1089334912.3</v>
      </c>
      <c r="P12">
        <v>68865568.933642</v>
      </c>
      <c r="Q12">
        <v>0</v>
      </c>
      <c r="R12">
        <v>0</v>
      </c>
      <c r="S12">
        <v>0</v>
      </c>
      <c r="T12">
        <v>0</v>
      </c>
      <c r="U12">
        <v>0</v>
      </c>
      <c r="V12">
        <v>0</v>
      </c>
      <c r="W12">
        <v>0</v>
      </c>
      <c r="X12" s="56" t="s">
        <v>122</v>
      </c>
      <c r="Y12" s="56" t="s">
        <v>123</v>
      </c>
      <c r="Z12" s="56" t="s">
        <v>120</v>
      </c>
    </row>
    <row r="13" spans="1:26" x14ac:dyDescent="0.25">
      <c r="A13" s="56" t="s">
        <v>78</v>
      </c>
      <c r="B13" s="56" t="s">
        <v>88</v>
      </c>
      <c r="C13" s="56" t="s">
        <v>79</v>
      </c>
      <c r="D13" s="56" t="s">
        <v>75</v>
      </c>
      <c r="E13" s="56" t="s">
        <v>75</v>
      </c>
      <c r="F13" s="56" t="s">
        <v>75</v>
      </c>
      <c r="G13" s="56" t="s">
        <v>75</v>
      </c>
      <c r="H13" s="56" t="s">
        <v>75</v>
      </c>
      <c r="I13" s="56" t="s">
        <v>75</v>
      </c>
      <c r="J13" s="56" t="s">
        <v>75</v>
      </c>
      <c r="K13" s="56" t="s">
        <v>75</v>
      </c>
      <c r="L13" s="56" t="s">
        <v>75</v>
      </c>
      <c r="M13" s="56" t="s">
        <v>75</v>
      </c>
      <c r="N13" s="56" t="s">
        <v>76</v>
      </c>
      <c r="O13">
        <v>1355662807.3699999</v>
      </c>
      <c r="P13">
        <v>0</v>
      </c>
      <c r="Q13">
        <v>0</v>
      </c>
      <c r="R13">
        <v>0</v>
      </c>
      <c r="S13">
        <v>0</v>
      </c>
      <c r="T13">
        <v>0</v>
      </c>
      <c r="U13">
        <v>0</v>
      </c>
      <c r="V13">
        <v>0</v>
      </c>
      <c r="W13">
        <v>0</v>
      </c>
      <c r="X13" s="56" t="s">
        <v>122</v>
      </c>
      <c r="Y13" s="56" t="s">
        <v>123</v>
      </c>
      <c r="Z13" s="56" t="s">
        <v>120</v>
      </c>
    </row>
    <row r="14" spans="1:26" x14ac:dyDescent="0.25">
      <c r="A14" s="56" t="s">
        <v>78</v>
      </c>
      <c r="B14" s="56" t="s">
        <v>88</v>
      </c>
      <c r="C14" s="56" t="s">
        <v>79</v>
      </c>
      <c r="D14" s="56" t="s">
        <v>76</v>
      </c>
      <c r="E14" s="56" t="s">
        <v>75</v>
      </c>
      <c r="F14" s="56" t="s">
        <v>75</v>
      </c>
      <c r="G14" s="56" t="s">
        <v>75</v>
      </c>
      <c r="H14" s="56" t="s">
        <v>75</v>
      </c>
      <c r="I14" s="56" t="s">
        <v>75</v>
      </c>
      <c r="J14" s="56" t="s">
        <v>75</v>
      </c>
      <c r="K14" s="56" t="s">
        <v>75</v>
      </c>
      <c r="L14" s="56" t="s">
        <v>75</v>
      </c>
      <c r="M14" s="56" t="s">
        <v>75</v>
      </c>
      <c r="N14" s="56" t="s">
        <v>76</v>
      </c>
      <c r="O14">
        <v>48239190.520000003</v>
      </c>
      <c r="P14">
        <v>0</v>
      </c>
      <c r="Q14">
        <v>0</v>
      </c>
      <c r="R14">
        <v>0</v>
      </c>
      <c r="S14">
        <v>0</v>
      </c>
      <c r="T14">
        <v>0</v>
      </c>
      <c r="U14">
        <v>0</v>
      </c>
      <c r="V14">
        <v>0</v>
      </c>
      <c r="W14">
        <v>0</v>
      </c>
      <c r="X14" s="56" t="s">
        <v>122</v>
      </c>
      <c r="Y14" s="56" t="s">
        <v>123</v>
      </c>
      <c r="Z14" s="56" t="s">
        <v>120</v>
      </c>
    </row>
    <row r="15" spans="1:26" hidden="1" x14ac:dyDescent="0.25">
      <c r="A15" s="56" t="s">
        <v>78</v>
      </c>
      <c r="B15" s="56" t="s">
        <v>88</v>
      </c>
      <c r="C15" s="56" t="s">
        <v>79</v>
      </c>
      <c r="D15" s="56" t="s">
        <v>75</v>
      </c>
      <c r="E15" s="56" t="s">
        <v>75</v>
      </c>
      <c r="F15" s="56" t="s">
        <v>75</v>
      </c>
      <c r="G15" s="56" t="s">
        <v>75</v>
      </c>
      <c r="H15" s="56" t="s">
        <v>75</v>
      </c>
      <c r="I15" s="56" t="s">
        <v>75</v>
      </c>
      <c r="J15" s="56" t="s">
        <v>75</v>
      </c>
      <c r="K15" s="56" t="s">
        <v>76</v>
      </c>
      <c r="L15" s="56" t="s">
        <v>75</v>
      </c>
      <c r="M15" s="56" t="s">
        <v>75</v>
      </c>
      <c r="N15" s="56" t="s">
        <v>75</v>
      </c>
      <c r="O15">
        <v>169842650.37</v>
      </c>
      <c r="P15">
        <v>0</v>
      </c>
      <c r="Q15">
        <v>0</v>
      </c>
      <c r="R15">
        <v>0</v>
      </c>
      <c r="S15">
        <v>0</v>
      </c>
      <c r="T15">
        <v>0</v>
      </c>
      <c r="U15">
        <v>0</v>
      </c>
      <c r="V15">
        <v>0</v>
      </c>
      <c r="W15">
        <v>0</v>
      </c>
      <c r="X15" s="56" t="s">
        <v>122</v>
      </c>
      <c r="Y15" s="56" t="s">
        <v>123</v>
      </c>
      <c r="Z15" s="56" t="s">
        <v>120</v>
      </c>
    </row>
    <row r="16" spans="1:26" hidden="1" x14ac:dyDescent="0.25">
      <c r="A16" s="56" t="s">
        <v>78</v>
      </c>
      <c r="B16" s="56" t="s">
        <v>88</v>
      </c>
      <c r="C16" s="56" t="s">
        <v>108</v>
      </c>
      <c r="D16" s="56" t="s">
        <v>76</v>
      </c>
      <c r="E16" s="56" t="s">
        <v>75</v>
      </c>
      <c r="F16" s="56" t="s">
        <v>75</v>
      </c>
      <c r="G16" s="56" t="s">
        <v>75</v>
      </c>
      <c r="H16" s="56" t="s">
        <v>75</v>
      </c>
      <c r="I16" s="56" t="s">
        <v>75</v>
      </c>
      <c r="J16" s="56" t="s">
        <v>76</v>
      </c>
      <c r="K16" s="56" t="s">
        <v>75</v>
      </c>
      <c r="L16" s="56" t="s">
        <v>75</v>
      </c>
      <c r="M16" s="56" t="s">
        <v>75</v>
      </c>
      <c r="N16" s="56" t="s">
        <v>75</v>
      </c>
      <c r="O16">
        <v>4211231.5</v>
      </c>
      <c r="P16">
        <v>306404.76419999998</v>
      </c>
      <c r="Q16">
        <v>0</v>
      </c>
      <c r="R16">
        <v>0</v>
      </c>
      <c r="S16">
        <v>0</v>
      </c>
      <c r="T16">
        <v>0</v>
      </c>
      <c r="U16">
        <v>0</v>
      </c>
      <c r="V16">
        <v>0</v>
      </c>
      <c r="W16">
        <v>0</v>
      </c>
      <c r="X16" s="56" t="s">
        <v>122</v>
      </c>
      <c r="Y16" s="56" t="s">
        <v>123</v>
      </c>
      <c r="Z16" s="56" t="s">
        <v>120</v>
      </c>
    </row>
    <row r="17" spans="1:26" hidden="1" x14ac:dyDescent="0.25">
      <c r="A17" s="56" t="s">
        <v>78</v>
      </c>
      <c r="B17" s="56" t="s">
        <v>88</v>
      </c>
      <c r="C17" s="56" t="s">
        <v>108</v>
      </c>
      <c r="D17" s="56" t="s">
        <v>75</v>
      </c>
      <c r="E17" s="56" t="s">
        <v>75</v>
      </c>
      <c r="F17" s="56" t="s">
        <v>76</v>
      </c>
      <c r="G17" s="56" t="s">
        <v>75</v>
      </c>
      <c r="H17" s="56" t="s">
        <v>75</v>
      </c>
      <c r="I17" s="56" t="s">
        <v>75</v>
      </c>
      <c r="J17" s="56" t="s">
        <v>75</v>
      </c>
      <c r="K17" s="56" t="s">
        <v>75</v>
      </c>
      <c r="L17" s="56" t="s">
        <v>75</v>
      </c>
      <c r="M17" s="56" t="s">
        <v>75</v>
      </c>
      <c r="N17" s="56" t="s">
        <v>75</v>
      </c>
      <c r="O17">
        <v>285673323.13999999</v>
      </c>
      <c r="P17">
        <v>0</v>
      </c>
      <c r="Q17">
        <v>0</v>
      </c>
      <c r="R17">
        <v>0</v>
      </c>
      <c r="S17">
        <v>0</v>
      </c>
      <c r="T17">
        <v>0</v>
      </c>
      <c r="U17">
        <v>0</v>
      </c>
      <c r="V17">
        <v>0</v>
      </c>
      <c r="W17">
        <v>0</v>
      </c>
      <c r="X17" s="56" t="s">
        <v>122</v>
      </c>
      <c r="Y17" s="56" t="s">
        <v>123</v>
      </c>
      <c r="Z17" s="56" t="s">
        <v>120</v>
      </c>
    </row>
    <row r="18" spans="1:26" hidden="1" x14ac:dyDescent="0.25">
      <c r="A18" s="56" t="s">
        <v>78</v>
      </c>
      <c r="B18" s="56" t="s">
        <v>88</v>
      </c>
      <c r="C18" s="56" t="s">
        <v>108</v>
      </c>
      <c r="D18" s="56" t="s">
        <v>76</v>
      </c>
      <c r="E18" s="56" t="s">
        <v>75</v>
      </c>
      <c r="F18" s="56" t="s">
        <v>75</v>
      </c>
      <c r="G18" s="56" t="s">
        <v>75</v>
      </c>
      <c r="H18" s="56" t="s">
        <v>75</v>
      </c>
      <c r="I18" s="56" t="s">
        <v>76</v>
      </c>
      <c r="J18" s="56" t="s">
        <v>75</v>
      </c>
      <c r="K18" s="56" t="s">
        <v>75</v>
      </c>
      <c r="L18" s="56" t="s">
        <v>75</v>
      </c>
      <c r="M18" s="56" t="s">
        <v>75</v>
      </c>
      <c r="N18" s="56" t="s">
        <v>75</v>
      </c>
      <c r="O18">
        <v>3763.55</v>
      </c>
      <c r="P18">
        <v>0</v>
      </c>
      <c r="Q18">
        <v>0</v>
      </c>
      <c r="R18">
        <v>0</v>
      </c>
      <c r="S18">
        <v>0</v>
      </c>
      <c r="T18">
        <v>0</v>
      </c>
      <c r="U18">
        <v>0</v>
      </c>
      <c r="V18">
        <v>0</v>
      </c>
      <c r="W18">
        <v>0</v>
      </c>
      <c r="X18" s="56" t="s">
        <v>122</v>
      </c>
      <c r="Y18" s="56" t="s">
        <v>123</v>
      </c>
      <c r="Z18" s="56" t="s">
        <v>120</v>
      </c>
    </row>
    <row r="19" spans="1:26" hidden="1" x14ac:dyDescent="0.25">
      <c r="A19" s="56" t="s">
        <v>78</v>
      </c>
      <c r="B19" s="56" t="s">
        <v>88</v>
      </c>
      <c r="C19" s="56" t="s">
        <v>108</v>
      </c>
      <c r="D19" s="56" t="s">
        <v>75</v>
      </c>
      <c r="E19" s="56" t="s">
        <v>75</v>
      </c>
      <c r="F19" s="56" t="s">
        <v>75</v>
      </c>
      <c r="G19" s="56" t="s">
        <v>75</v>
      </c>
      <c r="H19" s="56" t="s">
        <v>75</v>
      </c>
      <c r="I19" s="56" t="s">
        <v>76</v>
      </c>
      <c r="J19" s="56" t="s">
        <v>75</v>
      </c>
      <c r="K19" s="56" t="s">
        <v>75</v>
      </c>
      <c r="L19" s="56" t="s">
        <v>75</v>
      </c>
      <c r="M19" s="56" t="s">
        <v>75</v>
      </c>
      <c r="N19" s="56" t="s">
        <v>75</v>
      </c>
      <c r="O19">
        <v>82880753.409999996</v>
      </c>
      <c r="P19">
        <v>0</v>
      </c>
      <c r="Q19">
        <v>0</v>
      </c>
      <c r="R19">
        <v>0</v>
      </c>
      <c r="S19">
        <v>0</v>
      </c>
      <c r="T19">
        <v>0</v>
      </c>
      <c r="U19">
        <v>0</v>
      </c>
      <c r="V19">
        <v>0</v>
      </c>
      <c r="W19">
        <v>0</v>
      </c>
      <c r="X19" s="56" t="s">
        <v>122</v>
      </c>
      <c r="Y19" s="56" t="s">
        <v>123</v>
      </c>
      <c r="Z19" s="56" t="s">
        <v>120</v>
      </c>
    </row>
    <row r="20" spans="1:26" hidden="1" x14ac:dyDescent="0.25">
      <c r="A20" s="56" t="s">
        <v>78</v>
      </c>
      <c r="B20" s="56" t="s">
        <v>88</v>
      </c>
      <c r="C20" s="56" t="s">
        <v>108</v>
      </c>
      <c r="D20" s="56" t="s">
        <v>76</v>
      </c>
      <c r="E20" s="56" t="s">
        <v>75</v>
      </c>
      <c r="F20" s="56" t="s">
        <v>75</v>
      </c>
      <c r="G20" s="56" t="s">
        <v>75</v>
      </c>
      <c r="H20" s="56" t="s">
        <v>75</v>
      </c>
      <c r="I20" s="56" t="s">
        <v>75</v>
      </c>
      <c r="J20" s="56" t="s">
        <v>75</v>
      </c>
      <c r="K20" s="56" t="s">
        <v>75</v>
      </c>
      <c r="L20" s="56" t="s">
        <v>75</v>
      </c>
      <c r="M20" s="56" t="s">
        <v>75</v>
      </c>
      <c r="N20" s="56" t="s">
        <v>75</v>
      </c>
      <c r="O20">
        <v>1341879783.53</v>
      </c>
      <c r="P20">
        <v>0</v>
      </c>
      <c r="Q20">
        <v>0</v>
      </c>
      <c r="R20">
        <v>0</v>
      </c>
      <c r="S20">
        <v>0</v>
      </c>
      <c r="T20">
        <v>0</v>
      </c>
      <c r="U20">
        <v>0</v>
      </c>
      <c r="V20">
        <v>0</v>
      </c>
      <c r="W20">
        <v>0</v>
      </c>
      <c r="X20" s="56" t="s">
        <v>122</v>
      </c>
      <c r="Y20" s="56" t="s">
        <v>123</v>
      </c>
      <c r="Z20" s="56" t="s">
        <v>120</v>
      </c>
    </row>
    <row r="21" spans="1:26" hidden="1" x14ac:dyDescent="0.25">
      <c r="A21" s="56" t="s">
        <v>78</v>
      </c>
      <c r="B21" s="56" t="s">
        <v>88</v>
      </c>
      <c r="C21" s="56" t="s">
        <v>108</v>
      </c>
      <c r="D21" s="56" t="s">
        <v>75</v>
      </c>
      <c r="E21" s="56" t="s">
        <v>75</v>
      </c>
      <c r="F21" s="56" t="s">
        <v>76</v>
      </c>
      <c r="G21" s="56" t="s">
        <v>75</v>
      </c>
      <c r="H21" s="56" t="s">
        <v>76</v>
      </c>
      <c r="I21" s="56" t="s">
        <v>75</v>
      </c>
      <c r="J21" s="56" t="s">
        <v>75</v>
      </c>
      <c r="K21" s="56" t="s">
        <v>75</v>
      </c>
      <c r="L21" s="56" t="s">
        <v>75</v>
      </c>
      <c r="M21" s="56" t="s">
        <v>75</v>
      </c>
      <c r="N21" s="56" t="s">
        <v>75</v>
      </c>
      <c r="O21">
        <v>997279232.90999901</v>
      </c>
      <c r="P21">
        <v>0</v>
      </c>
      <c r="Q21">
        <v>0</v>
      </c>
      <c r="R21">
        <v>0</v>
      </c>
      <c r="S21">
        <v>0</v>
      </c>
      <c r="T21">
        <v>0</v>
      </c>
      <c r="U21">
        <v>0</v>
      </c>
      <c r="V21">
        <v>0</v>
      </c>
      <c r="W21">
        <v>0</v>
      </c>
      <c r="X21" s="56" t="s">
        <v>122</v>
      </c>
      <c r="Y21" s="56" t="s">
        <v>123</v>
      </c>
      <c r="Z21" s="56" t="s">
        <v>120</v>
      </c>
    </row>
    <row r="22" spans="1:26" hidden="1" x14ac:dyDescent="0.25">
      <c r="A22" s="56" t="s">
        <v>78</v>
      </c>
      <c r="B22" s="56" t="s">
        <v>88</v>
      </c>
      <c r="C22" s="56" t="s">
        <v>108</v>
      </c>
      <c r="D22" s="56" t="s">
        <v>75</v>
      </c>
      <c r="E22" s="56" t="s">
        <v>75</v>
      </c>
      <c r="F22" s="56" t="s">
        <v>75</v>
      </c>
      <c r="G22" s="56" t="s">
        <v>75</v>
      </c>
      <c r="H22" s="56" t="s">
        <v>75</v>
      </c>
      <c r="I22" s="56" t="s">
        <v>75</v>
      </c>
      <c r="J22" s="56" t="s">
        <v>75</v>
      </c>
      <c r="K22" s="56" t="s">
        <v>75</v>
      </c>
      <c r="L22" s="56" t="s">
        <v>75</v>
      </c>
      <c r="M22" s="56" t="s">
        <v>75</v>
      </c>
      <c r="N22" s="56" t="s">
        <v>75</v>
      </c>
      <c r="O22">
        <v>9917338601.8499908</v>
      </c>
      <c r="P22">
        <v>0</v>
      </c>
      <c r="Q22">
        <v>0</v>
      </c>
      <c r="R22">
        <v>0</v>
      </c>
      <c r="S22">
        <v>0</v>
      </c>
      <c r="T22">
        <v>0</v>
      </c>
      <c r="U22">
        <v>0</v>
      </c>
      <c r="V22">
        <v>0</v>
      </c>
      <c r="W22">
        <v>0</v>
      </c>
      <c r="X22" s="56" t="s">
        <v>122</v>
      </c>
      <c r="Y22" s="56" t="s">
        <v>123</v>
      </c>
      <c r="Z22" s="56" t="s">
        <v>120</v>
      </c>
    </row>
    <row r="23" spans="1:26" hidden="1" x14ac:dyDescent="0.25">
      <c r="A23" s="56" t="s">
        <v>78</v>
      </c>
      <c r="B23" s="56" t="s">
        <v>88</v>
      </c>
      <c r="C23" s="56" t="s">
        <v>108</v>
      </c>
      <c r="D23" s="56" t="s">
        <v>75</v>
      </c>
      <c r="E23" s="56" t="s">
        <v>75</v>
      </c>
      <c r="F23" s="56" t="s">
        <v>75</v>
      </c>
      <c r="G23" s="56" t="s">
        <v>75</v>
      </c>
      <c r="H23" s="56" t="s">
        <v>75</v>
      </c>
      <c r="I23" s="56" t="s">
        <v>75</v>
      </c>
      <c r="J23" s="56" t="s">
        <v>76</v>
      </c>
      <c r="K23" s="56" t="s">
        <v>75</v>
      </c>
      <c r="L23" s="56" t="s">
        <v>75</v>
      </c>
      <c r="M23" s="56" t="s">
        <v>75</v>
      </c>
      <c r="N23" s="56" t="s">
        <v>75</v>
      </c>
      <c r="O23">
        <v>171841894.97999999</v>
      </c>
      <c r="P23">
        <v>0</v>
      </c>
      <c r="Q23">
        <v>0</v>
      </c>
      <c r="R23">
        <v>0</v>
      </c>
      <c r="S23">
        <v>0</v>
      </c>
      <c r="T23">
        <v>0</v>
      </c>
      <c r="U23">
        <v>0</v>
      </c>
      <c r="V23">
        <v>0</v>
      </c>
      <c r="W23">
        <v>0</v>
      </c>
      <c r="X23" s="56" t="s">
        <v>122</v>
      </c>
      <c r="Y23" s="56" t="s">
        <v>123</v>
      </c>
      <c r="Z23" s="56" t="s">
        <v>120</v>
      </c>
    </row>
    <row r="24" spans="1:26" hidden="1" x14ac:dyDescent="0.25">
      <c r="A24" s="56" t="s">
        <v>78</v>
      </c>
      <c r="B24" s="56" t="s">
        <v>88</v>
      </c>
      <c r="C24" s="56" t="s">
        <v>108</v>
      </c>
      <c r="D24" s="56" t="s">
        <v>75</v>
      </c>
      <c r="E24" s="56" t="s">
        <v>75</v>
      </c>
      <c r="F24" s="56" t="s">
        <v>75</v>
      </c>
      <c r="G24" s="56" t="s">
        <v>75</v>
      </c>
      <c r="H24" s="56" t="s">
        <v>76</v>
      </c>
      <c r="I24" s="56" t="s">
        <v>75</v>
      </c>
      <c r="J24" s="56" t="s">
        <v>75</v>
      </c>
      <c r="K24" s="56" t="s">
        <v>75</v>
      </c>
      <c r="L24" s="56" t="s">
        <v>75</v>
      </c>
      <c r="M24" s="56" t="s">
        <v>75</v>
      </c>
      <c r="N24" s="56" t="s">
        <v>75</v>
      </c>
      <c r="O24">
        <v>504388665.45999998</v>
      </c>
      <c r="P24">
        <v>0</v>
      </c>
      <c r="Q24">
        <v>0</v>
      </c>
      <c r="R24">
        <v>0</v>
      </c>
      <c r="S24">
        <v>0</v>
      </c>
      <c r="T24">
        <v>0</v>
      </c>
      <c r="U24">
        <v>0</v>
      </c>
      <c r="V24">
        <v>0</v>
      </c>
      <c r="W24">
        <v>0</v>
      </c>
      <c r="X24" s="56" t="s">
        <v>122</v>
      </c>
      <c r="Y24" s="56" t="s">
        <v>123</v>
      </c>
      <c r="Z24" s="56" t="s">
        <v>120</v>
      </c>
    </row>
    <row r="25" spans="1:26" hidden="1" x14ac:dyDescent="0.25">
      <c r="A25" s="56" t="s">
        <v>78</v>
      </c>
      <c r="B25" s="56" t="s">
        <v>87</v>
      </c>
      <c r="C25" s="56" t="s">
        <v>107</v>
      </c>
      <c r="D25" s="56" t="s">
        <v>75</v>
      </c>
      <c r="E25" s="56" t="s">
        <v>75</v>
      </c>
      <c r="F25" s="56" t="s">
        <v>75</v>
      </c>
      <c r="G25" s="56" t="s">
        <v>75</v>
      </c>
      <c r="H25" s="56" t="s">
        <v>75</v>
      </c>
      <c r="I25" s="56" t="s">
        <v>75</v>
      </c>
      <c r="J25" s="56" t="s">
        <v>75</v>
      </c>
      <c r="K25" s="56" t="s">
        <v>75</v>
      </c>
      <c r="L25" s="56" t="s">
        <v>75</v>
      </c>
      <c r="M25" s="56" t="s">
        <v>75</v>
      </c>
      <c r="N25" s="56" t="s">
        <v>75</v>
      </c>
      <c r="O25">
        <v>478157513.88999999</v>
      </c>
      <c r="P25">
        <v>1615668.19</v>
      </c>
      <c r="Q25">
        <v>0</v>
      </c>
      <c r="R25">
        <v>0</v>
      </c>
      <c r="S25">
        <v>0</v>
      </c>
      <c r="T25">
        <v>0</v>
      </c>
      <c r="U25">
        <v>0</v>
      </c>
      <c r="V25">
        <v>0</v>
      </c>
      <c r="W25">
        <v>0</v>
      </c>
      <c r="X25" s="56" t="s">
        <v>122</v>
      </c>
      <c r="Y25" s="56" t="s">
        <v>123</v>
      </c>
      <c r="Z25" s="56" t="s">
        <v>120</v>
      </c>
    </row>
    <row r="26" spans="1:26" hidden="1" x14ac:dyDescent="0.25">
      <c r="A26" s="56" t="s">
        <v>78</v>
      </c>
      <c r="B26" s="56" t="s">
        <v>87</v>
      </c>
      <c r="C26" s="56" t="s">
        <v>107</v>
      </c>
      <c r="D26" s="56" t="s">
        <v>76</v>
      </c>
      <c r="E26" s="56" t="s">
        <v>75</v>
      </c>
      <c r="F26" s="56" t="s">
        <v>75</v>
      </c>
      <c r="G26" s="56" t="s">
        <v>75</v>
      </c>
      <c r="H26" s="56" t="s">
        <v>75</v>
      </c>
      <c r="I26" s="56" t="s">
        <v>75</v>
      </c>
      <c r="J26" s="56" t="s">
        <v>75</v>
      </c>
      <c r="K26" s="56" t="s">
        <v>75</v>
      </c>
      <c r="L26" s="56" t="s">
        <v>75</v>
      </c>
      <c r="M26" s="56" t="s">
        <v>75</v>
      </c>
      <c r="N26" s="56" t="s">
        <v>75</v>
      </c>
      <c r="O26">
        <v>29271887.66</v>
      </c>
      <c r="P26">
        <v>0</v>
      </c>
      <c r="Q26">
        <v>0</v>
      </c>
      <c r="R26">
        <v>0</v>
      </c>
      <c r="S26">
        <v>0</v>
      </c>
      <c r="T26">
        <v>0</v>
      </c>
      <c r="U26">
        <v>0</v>
      </c>
      <c r="V26">
        <v>0</v>
      </c>
      <c r="W26">
        <v>0</v>
      </c>
      <c r="X26" s="56" t="s">
        <v>122</v>
      </c>
      <c r="Y26" s="56" t="s">
        <v>123</v>
      </c>
      <c r="Z26" s="56" t="s">
        <v>120</v>
      </c>
    </row>
    <row r="27" spans="1:26" hidden="1" x14ac:dyDescent="0.25">
      <c r="A27" s="56" t="s">
        <v>78</v>
      </c>
      <c r="B27" s="56" t="s">
        <v>87</v>
      </c>
      <c r="C27" s="56" t="s">
        <v>81</v>
      </c>
      <c r="D27" s="56" t="s">
        <v>75</v>
      </c>
      <c r="E27" s="56" t="s">
        <v>75</v>
      </c>
      <c r="F27" s="56" t="s">
        <v>75</v>
      </c>
      <c r="G27" s="56" t="s">
        <v>75</v>
      </c>
      <c r="H27" s="56" t="s">
        <v>75</v>
      </c>
      <c r="I27" s="56" t="s">
        <v>75</v>
      </c>
      <c r="J27" s="56" t="s">
        <v>75</v>
      </c>
      <c r="K27" s="56" t="s">
        <v>75</v>
      </c>
      <c r="L27" s="56" t="s">
        <v>75</v>
      </c>
      <c r="M27" s="56" t="s">
        <v>75</v>
      </c>
      <c r="N27" s="56" t="s">
        <v>75</v>
      </c>
      <c r="O27">
        <v>9708731.5800000001</v>
      </c>
      <c r="P27">
        <v>9708731.5800000001</v>
      </c>
      <c r="Q27">
        <v>0</v>
      </c>
      <c r="R27">
        <v>0</v>
      </c>
      <c r="S27">
        <v>0</v>
      </c>
      <c r="T27">
        <v>0</v>
      </c>
      <c r="U27">
        <v>0</v>
      </c>
      <c r="V27">
        <v>0</v>
      </c>
      <c r="W27">
        <v>0</v>
      </c>
      <c r="X27" s="56" t="s">
        <v>122</v>
      </c>
      <c r="Y27" s="56" t="s">
        <v>123</v>
      </c>
      <c r="Z27" s="56" t="s">
        <v>120</v>
      </c>
    </row>
    <row r="28" spans="1:26" hidden="1" x14ac:dyDescent="0.25">
      <c r="A28" s="56" t="s">
        <v>78</v>
      </c>
      <c r="B28" s="56" t="s">
        <v>87</v>
      </c>
      <c r="C28" s="56" t="s">
        <v>81</v>
      </c>
      <c r="D28" s="56" t="s">
        <v>75</v>
      </c>
      <c r="E28" s="56" t="s">
        <v>75</v>
      </c>
      <c r="F28" s="56" t="s">
        <v>75</v>
      </c>
      <c r="G28" s="56" t="s">
        <v>76</v>
      </c>
      <c r="H28" s="56" t="s">
        <v>75</v>
      </c>
      <c r="I28" s="56" t="s">
        <v>75</v>
      </c>
      <c r="J28" s="56" t="s">
        <v>75</v>
      </c>
      <c r="K28" s="56" t="s">
        <v>75</v>
      </c>
      <c r="L28" s="56" t="s">
        <v>75</v>
      </c>
      <c r="M28" s="56" t="s">
        <v>75</v>
      </c>
      <c r="N28" s="56" t="s">
        <v>75</v>
      </c>
      <c r="O28">
        <v>61349269.280000001</v>
      </c>
      <c r="P28">
        <v>61349269.280000001</v>
      </c>
      <c r="Q28">
        <v>6999454.7999999998</v>
      </c>
      <c r="R28">
        <v>0</v>
      </c>
      <c r="S28">
        <v>0</v>
      </c>
      <c r="T28">
        <v>0</v>
      </c>
      <c r="U28">
        <v>0</v>
      </c>
      <c r="V28">
        <v>0</v>
      </c>
      <c r="W28">
        <v>0</v>
      </c>
      <c r="X28" s="56" t="s">
        <v>122</v>
      </c>
      <c r="Y28" s="56" t="s">
        <v>123</v>
      </c>
      <c r="Z28" s="56" t="s">
        <v>120</v>
      </c>
    </row>
    <row r="29" spans="1:26" hidden="1" x14ac:dyDescent="0.25">
      <c r="A29" s="56" t="s">
        <v>78</v>
      </c>
      <c r="B29" s="56" t="s">
        <v>87</v>
      </c>
      <c r="C29" s="56" t="s">
        <v>81</v>
      </c>
      <c r="D29" s="56" t="s">
        <v>75</v>
      </c>
      <c r="E29" s="56" t="s">
        <v>75</v>
      </c>
      <c r="F29" s="56" t="s">
        <v>75</v>
      </c>
      <c r="G29" s="56" t="s">
        <v>76</v>
      </c>
      <c r="H29" s="56" t="s">
        <v>75</v>
      </c>
      <c r="I29" s="56" t="s">
        <v>75</v>
      </c>
      <c r="J29" s="56" t="s">
        <v>75</v>
      </c>
      <c r="K29" s="56" t="s">
        <v>75</v>
      </c>
      <c r="L29" s="56" t="s">
        <v>75</v>
      </c>
      <c r="M29" s="56" t="s">
        <v>76</v>
      </c>
      <c r="N29" s="56" t="s">
        <v>75</v>
      </c>
      <c r="O29">
        <v>51352.02</v>
      </c>
      <c r="P29">
        <v>51352.02</v>
      </c>
      <c r="Q29">
        <v>0</v>
      </c>
      <c r="R29">
        <v>0</v>
      </c>
      <c r="S29">
        <v>0</v>
      </c>
      <c r="T29">
        <v>0</v>
      </c>
      <c r="U29">
        <v>0</v>
      </c>
      <c r="V29">
        <v>0</v>
      </c>
      <c r="W29">
        <v>0</v>
      </c>
      <c r="X29" s="56" t="s">
        <v>122</v>
      </c>
      <c r="Y29" s="56" t="s">
        <v>123</v>
      </c>
      <c r="Z29" s="56" t="s">
        <v>120</v>
      </c>
    </row>
    <row r="30" spans="1:26" hidden="1" x14ac:dyDescent="0.25">
      <c r="A30" s="56" t="s">
        <v>78</v>
      </c>
      <c r="B30" s="56" t="s">
        <v>87</v>
      </c>
      <c r="C30" s="56" t="s">
        <v>81</v>
      </c>
      <c r="D30" s="56" t="s">
        <v>75</v>
      </c>
      <c r="E30" s="56" t="s">
        <v>75</v>
      </c>
      <c r="F30" s="56" t="s">
        <v>75</v>
      </c>
      <c r="G30" s="56" t="s">
        <v>75</v>
      </c>
      <c r="H30" s="56" t="s">
        <v>75</v>
      </c>
      <c r="I30" s="56" t="s">
        <v>75</v>
      </c>
      <c r="J30" s="56" t="s">
        <v>75</v>
      </c>
      <c r="K30" s="56" t="s">
        <v>75</v>
      </c>
      <c r="L30" s="56" t="s">
        <v>75</v>
      </c>
      <c r="M30" s="56" t="s">
        <v>76</v>
      </c>
      <c r="N30" s="56" t="s">
        <v>75</v>
      </c>
      <c r="O30">
        <v>298760.06</v>
      </c>
      <c r="P30">
        <v>298760.06</v>
      </c>
      <c r="Q30">
        <v>0</v>
      </c>
      <c r="R30">
        <v>0</v>
      </c>
      <c r="S30">
        <v>0</v>
      </c>
      <c r="T30">
        <v>0</v>
      </c>
      <c r="U30">
        <v>0</v>
      </c>
      <c r="V30">
        <v>0</v>
      </c>
      <c r="W30">
        <v>0</v>
      </c>
      <c r="X30" s="56" t="s">
        <v>122</v>
      </c>
      <c r="Y30" s="56" t="s">
        <v>123</v>
      </c>
      <c r="Z30" s="56" t="s">
        <v>120</v>
      </c>
    </row>
    <row r="31" spans="1:26" hidden="1" x14ac:dyDescent="0.25">
      <c r="A31" s="56" t="s">
        <v>78</v>
      </c>
      <c r="B31" s="56" t="s">
        <v>87</v>
      </c>
      <c r="C31" s="56" t="s">
        <v>81</v>
      </c>
      <c r="D31" s="56" t="s">
        <v>75</v>
      </c>
      <c r="E31" s="56" t="s">
        <v>76</v>
      </c>
      <c r="F31" s="56" t="s">
        <v>75</v>
      </c>
      <c r="G31" s="56" t="s">
        <v>75</v>
      </c>
      <c r="H31" s="56" t="s">
        <v>75</v>
      </c>
      <c r="I31" s="56" t="s">
        <v>75</v>
      </c>
      <c r="J31" s="56" t="s">
        <v>75</v>
      </c>
      <c r="K31" s="56" t="s">
        <v>75</v>
      </c>
      <c r="L31" s="56" t="s">
        <v>75</v>
      </c>
      <c r="M31" s="56" t="s">
        <v>75</v>
      </c>
      <c r="N31" s="56" t="s">
        <v>75</v>
      </c>
      <c r="O31">
        <v>877.59</v>
      </c>
      <c r="P31">
        <v>877.59</v>
      </c>
      <c r="Q31">
        <v>0</v>
      </c>
      <c r="R31">
        <v>0</v>
      </c>
      <c r="S31">
        <v>0</v>
      </c>
      <c r="T31">
        <v>0</v>
      </c>
      <c r="U31">
        <v>0</v>
      </c>
      <c r="V31">
        <v>0</v>
      </c>
      <c r="W31">
        <v>0</v>
      </c>
      <c r="X31" s="56" t="s">
        <v>122</v>
      </c>
      <c r="Y31" s="56" t="s">
        <v>123</v>
      </c>
      <c r="Z31" s="56" t="s">
        <v>120</v>
      </c>
    </row>
    <row r="32" spans="1:26" hidden="1" x14ac:dyDescent="0.25">
      <c r="A32" s="56" t="s">
        <v>78</v>
      </c>
      <c r="B32" s="56" t="s">
        <v>87</v>
      </c>
      <c r="C32" s="56" t="s">
        <v>80</v>
      </c>
      <c r="D32" s="56" t="s">
        <v>75</v>
      </c>
      <c r="E32" s="56" t="s">
        <v>75</v>
      </c>
      <c r="F32" s="56" t="s">
        <v>75</v>
      </c>
      <c r="G32" s="56" t="s">
        <v>75</v>
      </c>
      <c r="H32" s="56" t="s">
        <v>75</v>
      </c>
      <c r="I32" s="56" t="s">
        <v>75</v>
      </c>
      <c r="J32" s="56" t="s">
        <v>75</v>
      </c>
      <c r="K32" s="56" t="s">
        <v>75</v>
      </c>
      <c r="L32" s="56" t="s">
        <v>75</v>
      </c>
      <c r="M32" s="56" t="s">
        <v>75</v>
      </c>
      <c r="N32" s="56" t="s">
        <v>75</v>
      </c>
      <c r="O32">
        <v>80760741.280000001</v>
      </c>
      <c r="P32">
        <v>0</v>
      </c>
      <c r="Q32">
        <v>0</v>
      </c>
      <c r="R32">
        <v>0</v>
      </c>
      <c r="S32">
        <v>0</v>
      </c>
      <c r="T32">
        <v>0</v>
      </c>
      <c r="U32">
        <v>0</v>
      </c>
      <c r="V32">
        <v>0</v>
      </c>
      <c r="W32">
        <v>0</v>
      </c>
      <c r="X32" s="56" t="s">
        <v>122</v>
      </c>
      <c r="Y32" s="56" t="s">
        <v>123</v>
      </c>
      <c r="Z32" s="56" t="s">
        <v>120</v>
      </c>
    </row>
    <row r="33" spans="1:26" x14ac:dyDescent="0.25">
      <c r="A33" s="56" t="s">
        <v>78</v>
      </c>
      <c r="B33" s="56" t="s">
        <v>87</v>
      </c>
      <c r="C33" s="56" t="s">
        <v>79</v>
      </c>
      <c r="D33" s="56" t="s">
        <v>75</v>
      </c>
      <c r="E33" s="56" t="s">
        <v>75</v>
      </c>
      <c r="F33" s="56" t="s">
        <v>75</v>
      </c>
      <c r="G33" s="56" t="s">
        <v>75</v>
      </c>
      <c r="H33" s="56" t="s">
        <v>75</v>
      </c>
      <c r="I33" s="56" t="s">
        <v>75</v>
      </c>
      <c r="J33" s="56" t="s">
        <v>75</v>
      </c>
      <c r="K33" s="56" t="s">
        <v>75</v>
      </c>
      <c r="L33" s="56" t="s">
        <v>75</v>
      </c>
      <c r="M33" s="56" t="s">
        <v>75</v>
      </c>
      <c r="N33" s="56" t="s">
        <v>76</v>
      </c>
      <c r="O33">
        <v>124571559.95999999</v>
      </c>
      <c r="P33">
        <v>0</v>
      </c>
      <c r="Q33">
        <v>0</v>
      </c>
      <c r="R33">
        <v>0</v>
      </c>
      <c r="S33">
        <v>0</v>
      </c>
      <c r="T33">
        <v>0</v>
      </c>
      <c r="U33">
        <v>0</v>
      </c>
      <c r="V33">
        <v>0</v>
      </c>
      <c r="W33">
        <v>0</v>
      </c>
      <c r="X33" s="56" t="s">
        <v>122</v>
      </c>
      <c r="Y33" s="56" t="s">
        <v>123</v>
      </c>
      <c r="Z33" s="56" t="s">
        <v>120</v>
      </c>
    </row>
    <row r="34" spans="1:26" hidden="1" x14ac:dyDescent="0.25">
      <c r="A34" s="56" t="s">
        <v>78</v>
      </c>
      <c r="B34" s="56" t="s">
        <v>87</v>
      </c>
      <c r="C34" s="56" t="s">
        <v>108</v>
      </c>
      <c r="D34" s="56" t="s">
        <v>75</v>
      </c>
      <c r="E34" s="56" t="s">
        <v>75</v>
      </c>
      <c r="F34" s="56" t="s">
        <v>75</v>
      </c>
      <c r="G34" s="56" t="s">
        <v>75</v>
      </c>
      <c r="H34" s="56" t="s">
        <v>75</v>
      </c>
      <c r="I34" s="56" t="s">
        <v>75</v>
      </c>
      <c r="J34" s="56" t="s">
        <v>75</v>
      </c>
      <c r="K34" s="56" t="s">
        <v>75</v>
      </c>
      <c r="L34" s="56" t="s">
        <v>75</v>
      </c>
      <c r="M34" s="56" t="s">
        <v>75</v>
      </c>
      <c r="N34" s="56" t="s">
        <v>75</v>
      </c>
      <c r="O34">
        <v>475805488.31999999</v>
      </c>
      <c r="P34">
        <v>0</v>
      </c>
      <c r="Q34">
        <v>0</v>
      </c>
      <c r="R34">
        <v>0</v>
      </c>
      <c r="S34">
        <v>0</v>
      </c>
      <c r="T34">
        <v>0</v>
      </c>
      <c r="U34">
        <v>0</v>
      </c>
      <c r="V34">
        <v>0</v>
      </c>
      <c r="W34">
        <v>0</v>
      </c>
      <c r="X34" s="56" t="s">
        <v>122</v>
      </c>
      <c r="Y34" s="56" t="s">
        <v>123</v>
      </c>
      <c r="Z34" s="56" t="s">
        <v>120</v>
      </c>
    </row>
    <row r="35" spans="1:26" hidden="1" x14ac:dyDescent="0.25">
      <c r="A35" s="56" t="s">
        <v>77</v>
      </c>
      <c r="B35" s="56" t="s">
        <v>88</v>
      </c>
      <c r="C35" s="56" t="s">
        <v>107</v>
      </c>
      <c r="D35" s="56" t="s">
        <v>76</v>
      </c>
      <c r="E35" s="56" t="s">
        <v>75</v>
      </c>
      <c r="F35" s="56" t="s">
        <v>75</v>
      </c>
      <c r="G35" s="56" t="s">
        <v>75</v>
      </c>
      <c r="H35" s="56" t="s">
        <v>75</v>
      </c>
      <c r="I35" s="56" t="s">
        <v>75</v>
      </c>
      <c r="J35" s="56" t="s">
        <v>75</v>
      </c>
      <c r="K35" s="56" t="s">
        <v>75</v>
      </c>
      <c r="L35" s="56" t="s">
        <v>75</v>
      </c>
      <c r="M35" s="56" t="s">
        <v>75</v>
      </c>
      <c r="N35" s="56" t="s">
        <v>75</v>
      </c>
      <c r="O35">
        <v>1225159.69</v>
      </c>
      <c r="P35">
        <v>1225159.69</v>
      </c>
      <c r="Q35">
        <v>0</v>
      </c>
      <c r="R35">
        <v>0</v>
      </c>
      <c r="S35">
        <v>0</v>
      </c>
      <c r="T35">
        <v>88211.49768</v>
      </c>
      <c r="U35">
        <v>0</v>
      </c>
      <c r="V35">
        <v>0</v>
      </c>
      <c r="W35">
        <v>0</v>
      </c>
      <c r="X35" s="56" t="s">
        <v>122</v>
      </c>
      <c r="Y35" s="56" t="s">
        <v>123</v>
      </c>
      <c r="Z35" s="56" t="s">
        <v>120</v>
      </c>
    </row>
    <row r="36" spans="1:26" hidden="1" x14ac:dyDescent="0.25">
      <c r="A36" s="56" t="s">
        <v>77</v>
      </c>
      <c r="B36" s="56" t="s">
        <v>88</v>
      </c>
      <c r="C36" s="56" t="s">
        <v>107</v>
      </c>
      <c r="D36" s="56" t="s">
        <v>75</v>
      </c>
      <c r="E36" s="56" t="s">
        <v>75</v>
      </c>
      <c r="F36" s="56" t="s">
        <v>75</v>
      </c>
      <c r="G36" s="56" t="s">
        <v>75</v>
      </c>
      <c r="H36" s="56" t="s">
        <v>75</v>
      </c>
      <c r="I36" s="56" t="s">
        <v>75</v>
      </c>
      <c r="J36" s="56" t="s">
        <v>75</v>
      </c>
      <c r="K36" s="56" t="s">
        <v>75</v>
      </c>
      <c r="L36" s="56" t="s">
        <v>75</v>
      </c>
      <c r="M36" s="56" t="s">
        <v>75</v>
      </c>
      <c r="N36" s="56" t="s">
        <v>75</v>
      </c>
      <c r="O36">
        <v>184234444.33000001</v>
      </c>
      <c r="P36">
        <v>184234444.33000001</v>
      </c>
      <c r="X36" s="56" t="s">
        <v>122</v>
      </c>
      <c r="Y36" s="56" t="s">
        <v>123</v>
      </c>
      <c r="Z36" s="56" t="s">
        <v>120</v>
      </c>
    </row>
    <row r="37" spans="1:26" hidden="1" x14ac:dyDescent="0.25">
      <c r="A37" s="56" t="s">
        <v>77</v>
      </c>
      <c r="B37" s="56" t="s">
        <v>88</v>
      </c>
      <c r="C37" s="56" t="s">
        <v>80</v>
      </c>
      <c r="D37" s="56" t="s">
        <v>75</v>
      </c>
      <c r="E37" s="56" t="s">
        <v>75</v>
      </c>
      <c r="F37" s="56" t="s">
        <v>75</v>
      </c>
      <c r="G37" s="56" t="s">
        <v>75</v>
      </c>
      <c r="H37" s="56" t="s">
        <v>75</v>
      </c>
      <c r="I37" s="56" t="s">
        <v>75</v>
      </c>
      <c r="J37" s="56" t="s">
        <v>75</v>
      </c>
      <c r="K37" s="56" t="s">
        <v>75</v>
      </c>
      <c r="L37" s="56" t="s">
        <v>75</v>
      </c>
      <c r="M37" s="56" t="s">
        <v>75</v>
      </c>
      <c r="N37" s="56" t="s">
        <v>75</v>
      </c>
      <c r="O37">
        <v>19282882.760000002</v>
      </c>
      <c r="P37">
        <v>0</v>
      </c>
      <c r="Q37">
        <v>0</v>
      </c>
      <c r="R37">
        <v>0</v>
      </c>
      <c r="S37">
        <v>0</v>
      </c>
      <c r="T37">
        <v>0</v>
      </c>
      <c r="U37">
        <v>0</v>
      </c>
      <c r="V37">
        <v>0</v>
      </c>
      <c r="W37">
        <v>0</v>
      </c>
      <c r="X37" s="56" t="s">
        <v>122</v>
      </c>
      <c r="Y37" s="56" t="s">
        <v>123</v>
      </c>
      <c r="Z37" s="56" t="s">
        <v>120</v>
      </c>
    </row>
    <row r="38" spans="1:26" hidden="1" x14ac:dyDescent="0.25">
      <c r="A38" s="56" t="s">
        <v>77</v>
      </c>
      <c r="B38" s="56" t="s">
        <v>88</v>
      </c>
      <c r="C38" s="56" t="s">
        <v>80</v>
      </c>
      <c r="D38" s="56" t="s">
        <v>76</v>
      </c>
      <c r="E38" s="56" t="s">
        <v>75</v>
      </c>
      <c r="F38" s="56" t="s">
        <v>75</v>
      </c>
      <c r="G38" s="56" t="s">
        <v>75</v>
      </c>
      <c r="H38" s="56" t="s">
        <v>75</v>
      </c>
      <c r="I38" s="56" t="s">
        <v>75</v>
      </c>
      <c r="J38" s="56" t="s">
        <v>75</v>
      </c>
      <c r="K38" s="56" t="s">
        <v>75</v>
      </c>
      <c r="L38" s="56" t="s">
        <v>75</v>
      </c>
      <c r="M38" s="56" t="s">
        <v>75</v>
      </c>
      <c r="N38" s="56" t="s">
        <v>75</v>
      </c>
      <c r="O38">
        <v>52418637.25</v>
      </c>
      <c r="P38">
        <v>10080103.943174999</v>
      </c>
      <c r="Q38">
        <v>0</v>
      </c>
      <c r="R38">
        <v>0</v>
      </c>
      <c r="S38">
        <v>0</v>
      </c>
      <c r="T38">
        <v>0</v>
      </c>
      <c r="U38">
        <v>0</v>
      </c>
      <c r="V38">
        <v>0</v>
      </c>
      <c r="W38">
        <v>0</v>
      </c>
      <c r="X38" s="56" t="s">
        <v>122</v>
      </c>
      <c r="Y38" s="56" t="s">
        <v>123</v>
      </c>
      <c r="Z38" s="56" t="s">
        <v>120</v>
      </c>
    </row>
    <row r="39" spans="1:26" hidden="1" x14ac:dyDescent="0.25">
      <c r="A39" s="56" t="s">
        <v>77</v>
      </c>
      <c r="B39" s="56" t="s">
        <v>88</v>
      </c>
      <c r="C39" s="56" t="s">
        <v>108</v>
      </c>
      <c r="D39" s="56" t="s">
        <v>75</v>
      </c>
      <c r="E39" s="56" t="s">
        <v>75</v>
      </c>
      <c r="F39" s="56" t="s">
        <v>75</v>
      </c>
      <c r="G39" s="56" t="s">
        <v>75</v>
      </c>
      <c r="H39" s="56" t="s">
        <v>75</v>
      </c>
      <c r="I39" s="56" t="s">
        <v>75</v>
      </c>
      <c r="J39" s="56" t="s">
        <v>75</v>
      </c>
      <c r="K39" s="56" t="s">
        <v>75</v>
      </c>
      <c r="L39" s="56" t="s">
        <v>75</v>
      </c>
      <c r="M39" s="56" t="s">
        <v>75</v>
      </c>
      <c r="N39" s="56" t="s">
        <v>75</v>
      </c>
      <c r="O39">
        <v>1332159611.5599999</v>
      </c>
      <c r="P39">
        <v>0</v>
      </c>
      <c r="Q39">
        <v>0</v>
      </c>
      <c r="R39">
        <v>0</v>
      </c>
      <c r="S39">
        <v>0</v>
      </c>
      <c r="T39">
        <v>0</v>
      </c>
      <c r="U39">
        <v>0</v>
      </c>
      <c r="V39">
        <v>0</v>
      </c>
      <c r="W39">
        <v>0</v>
      </c>
      <c r="X39" s="56" t="s">
        <v>122</v>
      </c>
      <c r="Y39" s="56" t="s">
        <v>123</v>
      </c>
      <c r="Z39" s="56" t="s">
        <v>120</v>
      </c>
    </row>
    <row r="40" spans="1:26" hidden="1" x14ac:dyDescent="0.25">
      <c r="A40" s="56" t="s">
        <v>77</v>
      </c>
      <c r="B40" s="56" t="s">
        <v>88</v>
      </c>
      <c r="C40" s="56" t="s">
        <v>108</v>
      </c>
      <c r="D40" s="56" t="s">
        <v>75</v>
      </c>
      <c r="E40" s="56" t="s">
        <v>75</v>
      </c>
      <c r="F40" s="56" t="s">
        <v>75</v>
      </c>
      <c r="G40" s="56" t="s">
        <v>75</v>
      </c>
      <c r="H40" s="56" t="s">
        <v>75</v>
      </c>
      <c r="I40" s="56" t="s">
        <v>76</v>
      </c>
      <c r="J40" s="56" t="s">
        <v>75</v>
      </c>
      <c r="K40" s="56" t="s">
        <v>75</v>
      </c>
      <c r="L40" s="56" t="s">
        <v>75</v>
      </c>
      <c r="M40" s="56" t="s">
        <v>75</v>
      </c>
      <c r="N40" s="56" t="s">
        <v>75</v>
      </c>
      <c r="O40">
        <v>589375582.54999995</v>
      </c>
      <c r="P40">
        <v>0</v>
      </c>
      <c r="Q40">
        <v>0</v>
      </c>
      <c r="R40">
        <v>0</v>
      </c>
      <c r="S40">
        <v>0</v>
      </c>
      <c r="T40">
        <v>0</v>
      </c>
      <c r="U40">
        <v>0</v>
      </c>
      <c r="V40">
        <v>0</v>
      </c>
      <c r="W40">
        <v>0</v>
      </c>
      <c r="X40" s="56" t="s">
        <v>122</v>
      </c>
      <c r="Y40" s="56" t="s">
        <v>123</v>
      </c>
      <c r="Z40" s="56" t="s">
        <v>120</v>
      </c>
    </row>
    <row r="41" spans="1:26" hidden="1" x14ac:dyDescent="0.25">
      <c r="A41" s="56" t="s">
        <v>77</v>
      </c>
      <c r="B41" s="56" t="s">
        <v>88</v>
      </c>
      <c r="C41" s="56" t="s">
        <v>108</v>
      </c>
      <c r="D41" s="56" t="s">
        <v>76</v>
      </c>
      <c r="E41" s="56" t="s">
        <v>75</v>
      </c>
      <c r="F41" s="56" t="s">
        <v>75</v>
      </c>
      <c r="G41" s="56" t="s">
        <v>75</v>
      </c>
      <c r="H41" s="56" t="s">
        <v>75</v>
      </c>
      <c r="I41" s="56" t="s">
        <v>75</v>
      </c>
      <c r="J41" s="56" t="s">
        <v>75</v>
      </c>
      <c r="K41" s="56" t="s">
        <v>75</v>
      </c>
      <c r="L41" s="56" t="s">
        <v>75</v>
      </c>
      <c r="M41" s="56" t="s">
        <v>75</v>
      </c>
      <c r="N41" s="56" t="s">
        <v>75</v>
      </c>
      <c r="O41">
        <v>166198754.75999999</v>
      </c>
      <c r="P41">
        <v>0</v>
      </c>
      <c r="Q41">
        <v>0</v>
      </c>
      <c r="R41">
        <v>0</v>
      </c>
      <c r="S41">
        <v>0</v>
      </c>
      <c r="T41">
        <v>0</v>
      </c>
      <c r="U41">
        <v>0</v>
      </c>
      <c r="V41">
        <v>0</v>
      </c>
      <c r="W41">
        <v>0</v>
      </c>
      <c r="X41" s="56" t="s">
        <v>122</v>
      </c>
      <c r="Y41" s="56" t="s">
        <v>123</v>
      </c>
      <c r="Z41" s="56" t="s">
        <v>120</v>
      </c>
    </row>
    <row r="42" spans="1:26" hidden="1" x14ac:dyDescent="0.25">
      <c r="A42" s="56" t="s">
        <v>77</v>
      </c>
      <c r="B42" s="56" t="s">
        <v>88</v>
      </c>
      <c r="C42" s="56" t="s">
        <v>108</v>
      </c>
      <c r="D42" s="56" t="s">
        <v>75</v>
      </c>
      <c r="E42" s="56" t="s">
        <v>75</v>
      </c>
      <c r="F42" s="56" t="s">
        <v>75</v>
      </c>
      <c r="G42" s="56" t="s">
        <v>75</v>
      </c>
      <c r="H42" s="56" t="s">
        <v>76</v>
      </c>
      <c r="I42" s="56" t="s">
        <v>75</v>
      </c>
      <c r="J42" s="56" t="s">
        <v>75</v>
      </c>
      <c r="K42" s="56" t="s">
        <v>75</v>
      </c>
      <c r="L42" s="56" t="s">
        <v>75</v>
      </c>
      <c r="M42" s="56" t="s">
        <v>75</v>
      </c>
      <c r="N42" s="56" t="s">
        <v>75</v>
      </c>
      <c r="O42">
        <v>314855809.77999997</v>
      </c>
      <c r="P42">
        <v>0</v>
      </c>
      <c r="Q42">
        <v>0</v>
      </c>
      <c r="R42">
        <v>0</v>
      </c>
      <c r="S42">
        <v>0</v>
      </c>
      <c r="T42">
        <v>0</v>
      </c>
      <c r="U42">
        <v>0</v>
      </c>
      <c r="V42">
        <v>0</v>
      </c>
      <c r="W42">
        <v>0</v>
      </c>
      <c r="X42" s="56" t="s">
        <v>122</v>
      </c>
      <c r="Y42" s="56" t="s">
        <v>123</v>
      </c>
      <c r="Z42" s="56" t="s">
        <v>120</v>
      </c>
    </row>
    <row r="43" spans="1:26" hidden="1" x14ac:dyDescent="0.25">
      <c r="A43" s="56" t="s">
        <v>77</v>
      </c>
      <c r="B43" s="56" t="s">
        <v>88</v>
      </c>
      <c r="C43" s="56" t="s">
        <v>108</v>
      </c>
      <c r="D43" s="56" t="s">
        <v>75</v>
      </c>
      <c r="E43" s="56" t="s">
        <v>75</v>
      </c>
      <c r="F43" s="56" t="s">
        <v>76</v>
      </c>
      <c r="G43" s="56" t="s">
        <v>75</v>
      </c>
      <c r="H43" s="56" t="s">
        <v>76</v>
      </c>
      <c r="I43" s="56" t="s">
        <v>75</v>
      </c>
      <c r="J43" s="56" t="s">
        <v>75</v>
      </c>
      <c r="K43" s="56" t="s">
        <v>75</v>
      </c>
      <c r="L43" s="56" t="s">
        <v>75</v>
      </c>
      <c r="M43" s="56" t="s">
        <v>75</v>
      </c>
      <c r="N43" s="56" t="s">
        <v>75</v>
      </c>
      <c r="O43">
        <v>76028243.260000005</v>
      </c>
      <c r="P43">
        <v>0</v>
      </c>
      <c r="Q43">
        <v>0</v>
      </c>
      <c r="R43">
        <v>0</v>
      </c>
      <c r="S43">
        <v>0</v>
      </c>
      <c r="T43">
        <v>0</v>
      </c>
      <c r="U43">
        <v>0</v>
      </c>
      <c r="V43">
        <v>0</v>
      </c>
      <c r="W43">
        <v>0</v>
      </c>
      <c r="X43" s="56" t="s">
        <v>122</v>
      </c>
      <c r="Y43" s="56" t="s">
        <v>123</v>
      </c>
      <c r="Z43" s="56" t="s">
        <v>120</v>
      </c>
    </row>
    <row r="44" spans="1:26" hidden="1" x14ac:dyDescent="0.25">
      <c r="A44" s="56" t="s">
        <v>77</v>
      </c>
      <c r="B44" s="56" t="s">
        <v>88</v>
      </c>
      <c r="C44" s="56" t="s">
        <v>108</v>
      </c>
      <c r="D44" s="56" t="s">
        <v>75</v>
      </c>
      <c r="E44" s="56" t="s">
        <v>75</v>
      </c>
      <c r="F44" s="56" t="s">
        <v>75</v>
      </c>
      <c r="G44" s="56" t="s">
        <v>75</v>
      </c>
      <c r="H44" s="56" t="s">
        <v>75</v>
      </c>
      <c r="I44" s="56" t="s">
        <v>75</v>
      </c>
      <c r="J44" s="56" t="s">
        <v>76</v>
      </c>
      <c r="K44" s="56" t="s">
        <v>75</v>
      </c>
      <c r="L44" s="56" t="s">
        <v>75</v>
      </c>
      <c r="M44" s="56" t="s">
        <v>75</v>
      </c>
      <c r="N44" s="56" t="s">
        <v>75</v>
      </c>
      <c r="O44">
        <v>857216039.23000002</v>
      </c>
      <c r="P44">
        <v>0</v>
      </c>
      <c r="Q44">
        <v>0</v>
      </c>
      <c r="R44">
        <v>0</v>
      </c>
      <c r="S44">
        <v>0</v>
      </c>
      <c r="T44">
        <v>0</v>
      </c>
      <c r="U44">
        <v>0</v>
      </c>
      <c r="V44">
        <v>0</v>
      </c>
      <c r="W44">
        <v>0</v>
      </c>
      <c r="X44" s="56" t="s">
        <v>122</v>
      </c>
      <c r="Y44" s="56" t="s">
        <v>123</v>
      </c>
      <c r="Z44" s="56" t="s">
        <v>120</v>
      </c>
    </row>
    <row r="45" spans="1:26" hidden="1" x14ac:dyDescent="0.25">
      <c r="A45" s="56" t="s">
        <v>77</v>
      </c>
      <c r="B45" s="56" t="s">
        <v>87</v>
      </c>
      <c r="C45" s="56" t="s">
        <v>107</v>
      </c>
      <c r="D45" s="56" t="s">
        <v>75</v>
      </c>
      <c r="E45" s="56" t="s">
        <v>75</v>
      </c>
      <c r="F45" s="56" t="s">
        <v>75</v>
      </c>
      <c r="G45" s="56" t="s">
        <v>75</v>
      </c>
      <c r="H45" s="56" t="s">
        <v>75</v>
      </c>
      <c r="I45" s="56" t="s">
        <v>75</v>
      </c>
      <c r="J45" s="56" t="s">
        <v>75</v>
      </c>
      <c r="K45" s="56" t="s">
        <v>75</v>
      </c>
      <c r="L45" s="56" t="s">
        <v>75</v>
      </c>
      <c r="M45" s="56" t="s">
        <v>75</v>
      </c>
      <c r="N45" s="56" t="s">
        <v>75</v>
      </c>
      <c r="O45">
        <v>0.69</v>
      </c>
      <c r="P45">
        <v>0.69</v>
      </c>
      <c r="X45" s="56" t="s">
        <v>122</v>
      </c>
      <c r="Y45" s="56" t="s">
        <v>123</v>
      </c>
      <c r="Z45" s="56" t="s">
        <v>120</v>
      </c>
    </row>
    <row r="46" spans="1:26" hidden="1" x14ac:dyDescent="0.25">
      <c r="A46" s="56" t="s">
        <v>77</v>
      </c>
      <c r="B46" s="56" t="s">
        <v>87</v>
      </c>
      <c r="C46" s="56" t="s">
        <v>80</v>
      </c>
      <c r="D46" s="56" t="s">
        <v>75</v>
      </c>
      <c r="E46" s="56" t="s">
        <v>75</v>
      </c>
      <c r="F46" s="56" t="s">
        <v>75</v>
      </c>
      <c r="G46" s="56" t="s">
        <v>75</v>
      </c>
      <c r="H46" s="56" t="s">
        <v>75</v>
      </c>
      <c r="I46" s="56" t="s">
        <v>75</v>
      </c>
      <c r="J46" s="56" t="s">
        <v>75</v>
      </c>
      <c r="K46" s="56" t="s">
        <v>75</v>
      </c>
      <c r="L46" s="56" t="s">
        <v>75</v>
      </c>
      <c r="M46" s="56" t="s">
        <v>75</v>
      </c>
      <c r="N46" s="56" t="s">
        <v>75</v>
      </c>
      <c r="O46">
        <v>28421093.34</v>
      </c>
      <c r="P46">
        <v>0</v>
      </c>
      <c r="Q46">
        <v>0</v>
      </c>
      <c r="R46">
        <v>0</v>
      </c>
      <c r="S46">
        <v>0</v>
      </c>
      <c r="T46">
        <v>0</v>
      </c>
      <c r="U46">
        <v>0</v>
      </c>
      <c r="V46">
        <v>0</v>
      </c>
      <c r="W46">
        <v>0</v>
      </c>
      <c r="X46" s="56" t="s">
        <v>122</v>
      </c>
      <c r="Y46" s="56" t="s">
        <v>123</v>
      </c>
      <c r="Z46" s="56" t="s">
        <v>120</v>
      </c>
    </row>
    <row r="47" spans="1:26" hidden="1" x14ac:dyDescent="0.25">
      <c r="A47" s="56" t="s">
        <v>77</v>
      </c>
      <c r="B47" s="56" t="s">
        <v>87</v>
      </c>
      <c r="C47" s="56" t="s">
        <v>108</v>
      </c>
      <c r="D47" s="56" t="s">
        <v>75</v>
      </c>
      <c r="E47" s="56" t="s">
        <v>75</v>
      </c>
      <c r="F47" s="56" t="s">
        <v>75</v>
      </c>
      <c r="G47" s="56" t="s">
        <v>75</v>
      </c>
      <c r="H47" s="56" t="s">
        <v>75</v>
      </c>
      <c r="I47" s="56" t="s">
        <v>75</v>
      </c>
      <c r="J47" s="56" t="s">
        <v>75</v>
      </c>
      <c r="K47" s="56" t="s">
        <v>75</v>
      </c>
      <c r="L47" s="56" t="s">
        <v>75</v>
      </c>
      <c r="M47" s="56" t="s">
        <v>75</v>
      </c>
      <c r="N47" s="56" t="s">
        <v>75</v>
      </c>
      <c r="O47">
        <v>60513924.640000001</v>
      </c>
      <c r="P47">
        <v>0</v>
      </c>
      <c r="Q47">
        <v>0</v>
      </c>
      <c r="R47">
        <v>0</v>
      </c>
      <c r="S47">
        <v>0</v>
      </c>
      <c r="T47">
        <v>0</v>
      </c>
      <c r="U47">
        <v>0</v>
      </c>
      <c r="V47">
        <v>0</v>
      </c>
      <c r="W47">
        <v>0</v>
      </c>
      <c r="X47" s="56" t="s">
        <v>122</v>
      </c>
      <c r="Y47" s="56" t="s">
        <v>123</v>
      </c>
      <c r="Z47" s="56" t="s">
        <v>120</v>
      </c>
    </row>
    <row r="48" spans="1:26" hidden="1" x14ac:dyDescent="0.25">
      <c r="A48" s="56" t="s">
        <v>74</v>
      </c>
      <c r="B48" s="56" t="s">
        <v>88</v>
      </c>
      <c r="C48" s="56" t="s">
        <v>107</v>
      </c>
      <c r="D48" s="56" t="s">
        <v>75</v>
      </c>
      <c r="E48" s="56" t="s">
        <v>75</v>
      </c>
      <c r="F48" s="56" t="s">
        <v>76</v>
      </c>
      <c r="G48" s="56" t="s">
        <v>75</v>
      </c>
      <c r="H48" s="56" t="s">
        <v>75</v>
      </c>
      <c r="I48" s="56" t="s">
        <v>75</v>
      </c>
      <c r="J48" s="56" t="s">
        <v>75</v>
      </c>
      <c r="K48" s="56" t="s">
        <v>75</v>
      </c>
      <c r="L48" s="56" t="s">
        <v>75</v>
      </c>
      <c r="M48" s="56" t="s">
        <v>75</v>
      </c>
      <c r="N48" s="56" t="s">
        <v>75</v>
      </c>
      <c r="O48">
        <v>14653047.52</v>
      </c>
      <c r="X48" s="56" t="s">
        <v>122</v>
      </c>
      <c r="Y48" s="56" t="s">
        <v>123</v>
      </c>
      <c r="Z48" s="56" t="s">
        <v>120</v>
      </c>
    </row>
    <row r="49" spans="1:26" hidden="1" x14ac:dyDescent="0.25">
      <c r="A49" s="56" t="s">
        <v>74</v>
      </c>
      <c r="B49" s="56" t="s">
        <v>88</v>
      </c>
      <c r="C49" s="56" t="s">
        <v>107</v>
      </c>
      <c r="D49" s="56" t="s">
        <v>76</v>
      </c>
      <c r="E49" s="56" t="s">
        <v>75</v>
      </c>
      <c r="F49" s="56" t="s">
        <v>75</v>
      </c>
      <c r="G49" s="56" t="s">
        <v>75</v>
      </c>
      <c r="H49" s="56" t="s">
        <v>75</v>
      </c>
      <c r="I49" s="56" t="s">
        <v>75</v>
      </c>
      <c r="J49" s="56" t="s">
        <v>75</v>
      </c>
      <c r="K49" s="56" t="s">
        <v>75</v>
      </c>
      <c r="L49" s="56" t="s">
        <v>75</v>
      </c>
      <c r="M49" s="56" t="s">
        <v>75</v>
      </c>
      <c r="N49" s="56" t="s">
        <v>75</v>
      </c>
      <c r="O49">
        <v>405712118.27999997</v>
      </c>
      <c r="P49">
        <v>146571002.29318199</v>
      </c>
      <c r="Q49">
        <v>103484796.211068</v>
      </c>
      <c r="R49">
        <v>4716273.8075000001</v>
      </c>
      <c r="S49">
        <v>40162036.390617996</v>
      </c>
      <c r="T49">
        <v>21860.231877999999</v>
      </c>
      <c r="U49">
        <v>0</v>
      </c>
      <c r="V49">
        <v>0</v>
      </c>
      <c r="W49">
        <v>0</v>
      </c>
      <c r="X49" s="56" t="s">
        <v>122</v>
      </c>
      <c r="Y49" s="56" t="s">
        <v>123</v>
      </c>
      <c r="Z49" s="56" t="s">
        <v>120</v>
      </c>
    </row>
    <row r="50" spans="1:26" hidden="1" x14ac:dyDescent="0.25">
      <c r="A50" s="56" t="s">
        <v>74</v>
      </c>
      <c r="B50" s="56" t="s">
        <v>88</v>
      </c>
      <c r="C50" s="56" t="s">
        <v>107</v>
      </c>
      <c r="D50" s="56" t="s">
        <v>75</v>
      </c>
      <c r="E50" s="56" t="s">
        <v>75</v>
      </c>
      <c r="F50" s="56" t="s">
        <v>75</v>
      </c>
      <c r="G50" s="56" t="s">
        <v>75</v>
      </c>
      <c r="H50" s="56" t="s">
        <v>75</v>
      </c>
      <c r="I50" s="56" t="s">
        <v>75</v>
      </c>
      <c r="J50" s="56" t="s">
        <v>75</v>
      </c>
      <c r="K50" s="56" t="s">
        <v>75</v>
      </c>
      <c r="L50" s="56" t="s">
        <v>75</v>
      </c>
      <c r="M50" s="56" t="s">
        <v>75</v>
      </c>
      <c r="N50" s="56" t="s">
        <v>75</v>
      </c>
      <c r="O50">
        <v>341967981.27999997</v>
      </c>
      <c r="P50">
        <v>0</v>
      </c>
      <c r="Q50">
        <v>0</v>
      </c>
      <c r="R50">
        <v>0</v>
      </c>
      <c r="S50">
        <v>0</v>
      </c>
      <c r="T50">
        <v>0</v>
      </c>
      <c r="U50">
        <v>0</v>
      </c>
      <c r="V50">
        <v>0</v>
      </c>
      <c r="W50">
        <v>0</v>
      </c>
      <c r="X50" s="56" t="s">
        <v>122</v>
      </c>
      <c r="Y50" s="56" t="s">
        <v>123</v>
      </c>
      <c r="Z50" s="56" t="s">
        <v>120</v>
      </c>
    </row>
    <row r="51" spans="1:26" hidden="1" x14ac:dyDescent="0.25">
      <c r="A51" s="56" t="s">
        <v>74</v>
      </c>
      <c r="B51" s="56" t="s">
        <v>88</v>
      </c>
      <c r="C51" s="56" t="s">
        <v>80</v>
      </c>
      <c r="D51" s="56" t="s">
        <v>76</v>
      </c>
      <c r="E51" s="56" t="s">
        <v>75</v>
      </c>
      <c r="F51" s="56" t="s">
        <v>75</v>
      </c>
      <c r="G51" s="56" t="s">
        <v>75</v>
      </c>
      <c r="H51" s="56" t="s">
        <v>75</v>
      </c>
      <c r="I51" s="56" t="s">
        <v>75</v>
      </c>
      <c r="J51" s="56" t="s">
        <v>75</v>
      </c>
      <c r="K51" s="56" t="s">
        <v>75</v>
      </c>
      <c r="L51" s="56" t="s">
        <v>75</v>
      </c>
      <c r="M51" s="56" t="s">
        <v>75</v>
      </c>
      <c r="N51" s="56" t="s">
        <v>75</v>
      </c>
      <c r="O51">
        <v>1544068802.3599999</v>
      </c>
      <c r="P51">
        <v>443519423.751809</v>
      </c>
      <c r="Q51">
        <v>0</v>
      </c>
      <c r="R51">
        <v>0</v>
      </c>
      <c r="S51">
        <v>0</v>
      </c>
      <c r="T51">
        <v>0</v>
      </c>
      <c r="U51">
        <v>0</v>
      </c>
      <c r="V51">
        <v>0</v>
      </c>
      <c r="W51">
        <v>0</v>
      </c>
      <c r="X51" s="56" t="s">
        <v>122</v>
      </c>
      <c r="Y51" s="56" t="s">
        <v>123</v>
      </c>
      <c r="Z51" s="56" t="s">
        <v>120</v>
      </c>
    </row>
    <row r="52" spans="1:26" hidden="1" x14ac:dyDescent="0.25">
      <c r="A52" s="56" t="s">
        <v>74</v>
      </c>
      <c r="B52" s="56" t="s">
        <v>88</v>
      </c>
      <c r="C52" s="56" t="s">
        <v>80</v>
      </c>
      <c r="D52" s="56" t="s">
        <v>75</v>
      </c>
      <c r="E52" s="56" t="s">
        <v>75</v>
      </c>
      <c r="F52" s="56" t="s">
        <v>75</v>
      </c>
      <c r="G52" s="56" t="s">
        <v>75</v>
      </c>
      <c r="H52" s="56" t="s">
        <v>75</v>
      </c>
      <c r="I52" s="56" t="s">
        <v>75</v>
      </c>
      <c r="J52" s="56" t="s">
        <v>75</v>
      </c>
      <c r="K52" s="56" t="s">
        <v>75</v>
      </c>
      <c r="L52" s="56" t="s">
        <v>75</v>
      </c>
      <c r="M52" s="56" t="s">
        <v>75</v>
      </c>
      <c r="N52" s="56" t="s">
        <v>75</v>
      </c>
      <c r="O52">
        <v>1018509996.92</v>
      </c>
      <c r="P52">
        <v>0</v>
      </c>
      <c r="Q52">
        <v>0</v>
      </c>
      <c r="R52">
        <v>0</v>
      </c>
      <c r="S52">
        <v>0</v>
      </c>
      <c r="T52">
        <v>0</v>
      </c>
      <c r="U52">
        <v>0</v>
      </c>
      <c r="V52">
        <v>0</v>
      </c>
      <c r="W52">
        <v>0</v>
      </c>
      <c r="X52" s="56" t="s">
        <v>122</v>
      </c>
      <c r="Y52" s="56" t="s">
        <v>123</v>
      </c>
      <c r="Z52" s="56" t="s">
        <v>120</v>
      </c>
    </row>
    <row r="53" spans="1:26" x14ac:dyDescent="0.25">
      <c r="A53" s="56" t="s">
        <v>74</v>
      </c>
      <c r="B53" s="56" t="s">
        <v>88</v>
      </c>
      <c r="C53" s="56" t="s">
        <v>79</v>
      </c>
      <c r="D53" s="56" t="s">
        <v>76</v>
      </c>
      <c r="E53" s="56" t="s">
        <v>75</v>
      </c>
      <c r="F53" s="56" t="s">
        <v>75</v>
      </c>
      <c r="G53" s="56" t="s">
        <v>75</v>
      </c>
      <c r="H53" s="56" t="s">
        <v>75</v>
      </c>
      <c r="I53" s="56" t="s">
        <v>75</v>
      </c>
      <c r="J53" s="56" t="s">
        <v>75</v>
      </c>
      <c r="K53" s="56" t="s">
        <v>75</v>
      </c>
      <c r="L53" s="56" t="s">
        <v>75</v>
      </c>
      <c r="M53" s="56" t="s">
        <v>75</v>
      </c>
      <c r="N53" s="56" t="s">
        <v>76</v>
      </c>
      <c r="O53">
        <v>30598834.239999998</v>
      </c>
      <c r="P53">
        <v>0</v>
      </c>
      <c r="Q53">
        <v>0</v>
      </c>
      <c r="R53">
        <v>0</v>
      </c>
      <c r="S53">
        <v>0</v>
      </c>
      <c r="T53">
        <v>0</v>
      </c>
      <c r="U53">
        <v>0</v>
      </c>
      <c r="V53">
        <v>0</v>
      </c>
      <c r="W53">
        <v>0</v>
      </c>
      <c r="X53" s="56" t="s">
        <v>122</v>
      </c>
      <c r="Y53" s="56" t="s">
        <v>123</v>
      </c>
      <c r="Z53" s="56" t="s">
        <v>120</v>
      </c>
    </row>
    <row r="54" spans="1:26" x14ac:dyDescent="0.25">
      <c r="A54" s="56" t="s">
        <v>74</v>
      </c>
      <c r="B54" s="56" t="s">
        <v>88</v>
      </c>
      <c r="C54" s="56" t="s">
        <v>79</v>
      </c>
      <c r="D54" s="56" t="s">
        <v>75</v>
      </c>
      <c r="E54" s="56" t="s">
        <v>75</v>
      </c>
      <c r="F54" s="56" t="s">
        <v>75</v>
      </c>
      <c r="G54" s="56" t="s">
        <v>75</v>
      </c>
      <c r="H54" s="56" t="s">
        <v>75</v>
      </c>
      <c r="I54" s="56" t="s">
        <v>75</v>
      </c>
      <c r="J54" s="56" t="s">
        <v>75</v>
      </c>
      <c r="K54" s="56" t="s">
        <v>75</v>
      </c>
      <c r="L54" s="56" t="s">
        <v>75</v>
      </c>
      <c r="M54" s="56" t="s">
        <v>75</v>
      </c>
      <c r="N54" s="56" t="s">
        <v>76</v>
      </c>
      <c r="O54">
        <v>26282973540.139999</v>
      </c>
      <c r="P54">
        <v>0</v>
      </c>
      <c r="Q54">
        <v>0</v>
      </c>
      <c r="R54">
        <v>0</v>
      </c>
      <c r="S54">
        <v>0</v>
      </c>
      <c r="T54">
        <v>0</v>
      </c>
      <c r="U54">
        <v>0</v>
      </c>
      <c r="V54">
        <v>0</v>
      </c>
      <c r="W54">
        <v>0</v>
      </c>
      <c r="X54" s="56" t="s">
        <v>122</v>
      </c>
      <c r="Y54" s="56" t="s">
        <v>123</v>
      </c>
      <c r="Z54" s="56" t="s">
        <v>120</v>
      </c>
    </row>
    <row r="55" spans="1:26" hidden="1" x14ac:dyDescent="0.25">
      <c r="A55" s="56" t="s">
        <v>74</v>
      </c>
      <c r="B55" s="56" t="s">
        <v>88</v>
      </c>
      <c r="C55" s="56" t="s">
        <v>79</v>
      </c>
      <c r="D55" s="56" t="s">
        <v>75</v>
      </c>
      <c r="E55" s="56" t="s">
        <v>75</v>
      </c>
      <c r="F55" s="56" t="s">
        <v>75</v>
      </c>
      <c r="G55" s="56" t="s">
        <v>75</v>
      </c>
      <c r="H55" s="56" t="s">
        <v>75</v>
      </c>
      <c r="I55" s="56" t="s">
        <v>75</v>
      </c>
      <c r="J55" s="56" t="s">
        <v>75</v>
      </c>
      <c r="K55" s="56" t="s">
        <v>76</v>
      </c>
      <c r="L55" s="56" t="s">
        <v>75</v>
      </c>
      <c r="M55" s="56" t="s">
        <v>75</v>
      </c>
      <c r="N55" s="56" t="s">
        <v>75</v>
      </c>
      <c r="O55">
        <v>14419112.460000001</v>
      </c>
      <c r="P55">
        <v>0</v>
      </c>
      <c r="Q55">
        <v>0</v>
      </c>
      <c r="R55">
        <v>0</v>
      </c>
      <c r="S55">
        <v>0</v>
      </c>
      <c r="T55">
        <v>0</v>
      </c>
      <c r="U55">
        <v>0</v>
      </c>
      <c r="V55">
        <v>0</v>
      </c>
      <c r="W55">
        <v>0</v>
      </c>
      <c r="X55" s="56" t="s">
        <v>122</v>
      </c>
      <c r="Y55" s="56" t="s">
        <v>123</v>
      </c>
      <c r="Z55" s="56" t="s">
        <v>120</v>
      </c>
    </row>
    <row r="56" spans="1:26" hidden="1" x14ac:dyDescent="0.25">
      <c r="A56" s="56" t="s">
        <v>74</v>
      </c>
      <c r="B56" s="56" t="s">
        <v>88</v>
      </c>
      <c r="C56" s="56" t="s">
        <v>108</v>
      </c>
      <c r="D56" s="56" t="s">
        <v>76</v>
      </c>
      <c r="E56" s="56" t="s">
        <v>75</v>
      </c>
      <c r="F56" s="56" t="s">
        <v>75</v>
      </c>
      <c r="G56" s="56" t="s">
        <v>75</v>
      </c>
      <c r="H56" s="56" t="s">
        <v>75</v>
      </c>
      <c r="I56" s="56" t="s">
        <v>75</v>
      </c>
      <c r="J56" s="56" t="s">
        <v>75</v>
      </c>
      <c r="K56" s="56" t="s">
        <v>75</v>
      </c>
      <c r="L56" s="56" t="s">
        <v>75</v>
      </c>
      <c r="M56" s="56" t="s">
        <v>75</v>
      </c>
      <c r="N56" s="56" t="s">
        <v>75</v>
      </c>
      <c r="O56">
        <v>273116128.61000001</v>
      </c>
      <c r="P56">
        <v>29474008.606146</v>
      </c>
      <c r="Q56">
        <v>0</v>
      </c>
      <c r="R56">
        <v>0</v>
      </c>
      <c r="S56">
        <v>0</v>
      </c>
      <c r="T56">
        <v>0</v>
      </c>
      <c r="U56">
        <v>0</v>
      </c>
      <c r="V56">
        <v>0</v>
      </c>
      <c r="W56">
        <v>0</v>
      </c>
      <c r="X56" s="56" t="s">
        <v>122</v>
      </c>
      <c r="Y56" s="56" t="s">
        <v>123</v>
      </c>
      <c r="Z56" s="56" t="s">
        <v>120</v>
      </c>
    </row>
    <row r="57" spans="1:26" hidden="1" x14ac:dyDescent="0.25">
      <c r="A57" s="56" t="s">
        <v>74</v>
      </c>
      <c r="B57" s="56" t="s">
        <v>88</v>
      </c>
      <c r="C57" s="56" t="s">
        <v>108</v>
      </c>
      <c r="D57" s="56" t="s">
        <v>75</v>
      </c>
      <c r="E57" s="56" t="s">
        <v>75</v>
      </c>
      <c r="F57" s="56" t="s">
        <v>75</v>
      </c>
      <c r="G57" s="56" t="s">
        <v>75</v>
      </c>
      <c r="H57" s="56" t="s">
        <v>75</v>
      </c>
      <c r="I57" s="56" t="s">
        <v>75</v>
      </c>
      <c r="J57" s="56" t="s">
        <v>75</v>
      </c>
      <c r="K57" s="56" t="s">
        <v>75</v>
      </c>
      <c r="L57" s="56" t="s">
        <v>75</v>
      </c>
      <c r="M57" s="56" t="s">
        <v>75</v>
      </c>
      <c r="N57" s="56" t="s">
        <v>75</v>
      </c>
      <c r="O57">
        <v>2422936385.1300001</v>
      </c>
      <c r="P57">
        <v>0</v>
      </c>
      <c r="Q57">
        <v>0</v>
      </c>
      <c r="R57">
        <v>0</v>
      </c>
      <c r="S57">
        <v>0</v>
      </c>
      <c r="T57">
        <v>0</v>
      </c>
      <c r="U57">
        <v>0</v>
      </c>
      <c r="V57">
        <v>0</v>
      </c>
      <c r="W57">
        <v>0</v>
      </c>
      <c r="X57" s="56" t="s">
        <v>122</v>
      </c>
      <c r="Y57" s="56" t="s">
        <v>123</v>
      </c>
      <c r="Z57" s="56" t="s">
        <v>120</v>
      </c>
    </row>
    <row r="58" spans="1:26" hidden="1" x14ac:dyDescent="0.25">
      <c r="A58" s="56" t="s">
        <v>74</v>
      </c>
      <c r="B58" s="56" t="s">
        <v>88</v>
      </c>
      <c r="C58" s="56" t="s">
        <v>108</v>
      </c>
      <c r="D58" s="56" t="s">
        <v>76</v>
      </c>
      <c r="E58" s="56" t="s">
        <v>75</v>
      </c>
      <c r="F58" s="56" t="s">
        <v>75</v>
      </c>
      <c r="G58" s="56" t="s">
        <v>75</v>
      </c>
      <c r="H58" s="56" t="s">
        <v>75</v>
      </c>
      <c r="I58" s="56" t="s">
        <v>75</v>
      </c>
      <c r="J58" s="56" t="s">
        <v>76</v>
      </c>
      <c r="K58" s="56" t="s">
        <v>75</v>
      </c>
      <c r="L58" s="56" t="s">
        <v>75</v>
      </c>
      <c r="M58" s="56" t="s">
        <v>75</v>
      </c>
      <c r="N58" s="56" t="s">
        <v>75</v>
      </c>
      <c r="O58">
        <v>0.66</v>
      </c>
      <c r="P58">
        <v>0.14718000000000001</v>
      </c>
      <c r="Q58">
        <v>0</v>
      </c>
      <c r="R58">
        <v>0</v>
      </c>
      <c r="S58">
        <v>0</v>
      </c>
      <c r="T58">
        <v>0</v>
      </c>
      <c r="U58">
        <v>0</v>
      </c>
      <c r="V58">
        <v>0</v>
      </c>
      <c r="W58">
        <v>0</v>
      </c>
      <c r="X58" s="56" t="s">
        <v>122</v>
      </c>
      <c r="Y58" s="56" t="s">
        <v>123</v>
      </c>
      <c r="Z58" s="56" t="s">
        <v>120</v>
      </c>
    </row>
    <row r="59" spans="1:26" hidden="1" x14ac:dyDescent="0.25">
      <c r="A59" s="56" t="s">
        <v>74</v>
      </c>
      <c r="B59" s="56" t="s">
        <v>88</v>
      </c>
      <c r="C59" s="56" t="s">
        <v>108</v>
      </c>
      <c r="D59" s="56" t="s">
        <v>75</v>
      </c>
      <c r="E59" s="56" t="s">
        <v>75</v>
      </c>
      <c r="F59" s="56" t="s">
        <v>75</v>
      </c>
      <c r="G59" s="56" t="s">
        <v>75</v>
      </c>
      <c r="H59" s="56" t="s">
        <v>75</v>
      </c>
      <c r="I59" s="56" t="s">
        <v>75</v>
      </c>
      <c r="J59" s="56" t="s">
        <v>76</v>
      </c>
      <c r="K59" s="56" t="s">
        <v>75</v>
      </c>
      <c r="L59" s="56" t="s">
        <v>75</v>
      </c>
      <c r="M59" s="56" t="s">
        <v>75</v>
      </c>
      <c r="N59" s="56" t="s">
        <v>75</v>
      </c>
      <c r="O59">
        <v>2498885.98</v>
      </c>
      <c r="P59">
        <v>0</v>
      </c>
      <c r="Q59">
        <v>0</v>
      </c>
      <c r="R59">
        <v>0</v>
      </c>
      <c r="S59">
        <v>0</v>
      </c>
      <c r="T59">
        <v>0</v>
      </c>
      <c r="U59">
        <v>0</v>
      </c>
      <c r="V59">
        <v>0</v>
      </c>
      <c r="W59">
        <v>0</v>
      </c>
      <c r="X59" s="56" t="s">
        <v>122</v>
      </c>
      <c r="Y59" s="56" t="s">
        <v>123</v>
      </c>
      <c r="Z59" s="56" t="s">
        <v>120</v>
      </c>
    </row>
    <row r="60" spans="1:26" hidden="1" x14ac:dyDescent="0.25">
      <c r="A60" s="56" t="s">
        <v>74</v>
      </c>
      <c r="B60" s="56" t="s">
        <v>87</v>
      </c>
      <c r="C60" s="56" t="s">
        <v>107</v>
      </c>
      <c r="D60" s="56" t="s">
        <v>75</v>
      </c>
      <c r="E60" s="56" t="s">
        <v>75</v>
      </c>
      <c r="F60" s="56" t="s">
        <v>75</v>
      </c>
      <c r="G60" s="56" t="s">
        <v>75</v>
      </c>
      <c r="H60" s="56" t="s">
        <v>75</v>
      </c>
      <c r="I60" s="56" t="s">
        <v>75</v>
      </c>
      <c r="J60" s="56" t="s">
        <v>75</v>
      </c>
      <c r="K60" s="56" t="s">
        <v>75</v>
      </c>
      <c r="L60" s="56" t="s">
        <v>75</v>
      </c>
      <c r="M60" s="56" t="s">
        <v>75</v>
      </c>
      <c r="N60" s="56" t="s">
        <v>75</v>
      </c>
      <c r="O60">
        <v>258143812.94</v>
      </c>
      <c r="P60">
        <v>0</v>
      </c>
      <c r="Q60">
        <v>0</v>
      </c>
      <c r="R60">
        <v>0</v>
      </c>
      <c r="S60">
        <v>0</v>
      </c>
      <c r="T60">
        <v>0</v>
      </c>
      <c r="U60">
        <v>0</v>
      </c>
      <c r="V60">
        <v>0</v>
      </c>
      <c r="W60">
        <v>0</v>
      </c>
      <c r="X60" s="56" t="s">
        <v>122</v>
      </c>
      <c r="Y60" s="56" t="s">
        <v>123</v>
      </c>
      <c r="Z60" s="56" t="s">
        <v>120</v>
      </c>
    </row>
    <row r="61" spans="1:26" hidden="1" x14ac:dyDescent="0.25">
      <c r="A61" s="56" t="s">
        <v>74</v>
      </c>
      <c r="B61" s="56" t="s">
        <v>87</v>
      </c>
      <c r="C61" s="56" t="s">
        <v>80</v>
      </c>
      <c r="D61" s="56" t="s">
        <v>75</v>
      </c>
      <c r="E61" s="56" t="s">
        <v>75</v>
      </c>
      <c r="F61" s="56" t="s">
        <v>75</v>
      </c>
      <c r="G61" s="56" t="s">
        <v>75</v>
      </c>
      <c r="H61" s="56" t="s">
        <v>75</v>
      </c>
      <c r="I61" s="56" t="s">
        <v>75</v>
      </c>
      <c r="J61" s="56" t="s">
        <v>75</v>
      </c>
      <c r="K61" s="56" t="s">
        <v>75</v>
      </c>
      <c r="L61" s="56" t="s">
        <v>75</v>
      </c>
      <c r="M61" s="56" t="s">
        <v>75</v>
      </c>
      <c r="N61" s="56" t="s">
        <v>75</v>
      </c>
      <c r="O61">
        <v>272414901.22000003</v>
      </c>
      <c r="P61">
        <v>0</v>
      </c>
      <c r="Q61">
        <v>0</v>
      </c>
      <c r="R61">
        <v>0</v>
      </c>
      <c r="S61">
        <v>0</v>
      </c>
      <c r="T61">
        <v>0</v>
      </c>
      <c r="U61">
        <v>0</v>
      </c>
      <c r="V61">
        <v>0</v>
      </c>
      <c r="W61">
        <v>0</v>
      </c>
      <c r="X61" s="56" t="s">
        <v>122</v>
      </c>
      <c r="Y61" s="56" t="s">
        <v>123</v>
      </c>
      <c r="Z61" s="56" t="s">
        <v>120</v>
      </c>
    </row>
    <row r="62" spans="1:26" hidden="1" x14ac:dyDescent="0.25">
      <c r="A62" t="s">
        <v>74</v>
      </c>
      <c r="B62" t="s">
        <v>87</v>
      </c>
      <c r="C62" t="s">
        <v>80</v>
      </c>
      <c r="D62" t="s">
        <v>76</v>
      </c>
      <c r="E62" t="s">
        <v>75</v>
      </c>
      <c r="F62" t="s">
        <v>75</v>
      </c>
      <c r="G62" t="s">
        <v>75</v>
      </c>
      <c r="H62" t="s">
        <v>75</v>
      </c>
      <c r="I62" t="s">
        <v>75</v>
      </c>
      <c r="J62" t="s">
        <v>75</v>
      </c>
      <c r="K62" t="s">
        <v>75</v>
      </c>
      <c r="L62" t="s">
        <v>75</v>
      </c>
      <c r="M62" t="s">
        <v>75</v>
      </c>
      <c r="N62" t="s">
        <v>75</v>
      </c>
      <c r="O62">
        <v>8761163.3399999999</v>
      </c>
      <c r="P62">
        <v>1619939.1015659999</v>
      </c>
      <c r="Q62">
        <v>0</v>
      </c>
      <c r="R62">
        <v>0</v>
      </c>
      <c r="S62">
        <v>0</v>
      </c>
      <c r="T62">
        <v>0</v>
      </c>
      <c r="U62">
        <v>0</v>
      </c>
      <c r="V62">
        <v>0</v>
      </c>
      <c r="W62">
        <v>0</v>
      </c>
      <c r="X62" s="88">
        <v>45349</v>
      </c>
      <c r="Y62" t="s">
        <v>123</v>
      </c>
      <c r="Z62" s="88">
        <v>45291</v>
      </c>
    </row>
    <row r="63" spans="1:26" x14ac:dyDescent="0.25">
      <c r="A63" t="s">
        <v>74</v>
      </c>
      <c r="B63" t="s">
        <v>87</v>
      </c>
      <c r="C63" t="s">
        <v>79</v>
      </c>
      <c r="D63" t="s">
        <v>75</v>
      </c>
      <c r="E63" t="s">
        <v>75</v>
      </c>
      <c r="F63" t="s">
        <v>75</v>
      </c>
      <c r="G63" t="s">
        <v>75</v>
      </c>
      <c r="H63" t="s">
        <v>75</v>
      </c>
      <c r="I63" t="s">
        <v>75</v>
      </c>
      <c r="J63" t="s">
        <v>75</v>
      </c>
      <c r="K63" t="s">
        <v>75</v>
      </c>
      <c r="L63" t="s">
        <v>75</v>
      </c>
      <c r="M63" t="s">
        <v>75</v>
      </c>
      <c r="N63" t="s">
        <v>76</v>
      </c>
      <c r="O63">
        <v>3989236330.1300001</v>
      </c>
      <c r="P63">
        <v>0</v>
      </c>
      <c r="Q63">
        <v>0</v>
      </c>
      <c r="R63">
        <v>0</v>
      </c>
      <c r="S63">
        <v>0</v>
      </c>
      <c r="T63">
        <v>0</v>
      </c>
      <c r="U63">
        <v>0</v>
      </c>
      <c r="V63">
        <v>0</v>
      </c>
      <c r="W63">
        <v>0</v>
      </c>
      <c r="X63" s="88">
        <v>45349</v>
      </c>
      <c r="Y63" t="s">
        <v>123</v>
      </c>
      <c r="Z63" s="88">
        <v>45291</v>
      </c>
    </row>
    <row r="64" spans="1:26" hidden="1" x14ac:dyDescent="0.25">
      <c r="A64" t="s">
        <v>74</v>
      </c>
      <c r="B64" t="s">
        <v>87</v>
      </c>
      <c r="C64" t="s">
        <v>108</v>
      </c>
      <c r="D64" t="s">
        <v>75</v>
      </c>
      <c r="E64" t="s">
        <v>75</v>
      </c>
      <c r="F64" t="s">
        <v>75</v>
      </c>
      <c r="G64" t="s">
        <v>75</v>
      </c>
      <c r="H64" t="s">
        <v>75</v>
      </c>
      <c r="I64" t="s">
        <v>75</v>
      </c>
      <c r="J64" t="s">
        <v>75</v>
      </c>
      <c r="K64" t="s">
        <v>75</v>
      </c>
      <c r="L64" t="s">
        <v>75</v>
      </c>
      <c r="M64" t="s">
        <v>75</v>
      </c>
      <c r="N64" t="s">
        <v>75</v>
      </c>
      <c r="O64">
        <v>720208320.50999999</v>
      </c>
      <c r="P64">
        <v>0</v>
      </c>
      <c r="Q64">
        <v>0</v>
      </c>
      <c r="R64">
        <v>0</v>
      </c>
      <c r="S64">
        <v>0</v>
      </c>
      <c r="T64">
        <v>0</v>
      </c>
      <c r="U64">
        <v>0</v>
      </c>
      <c r="V64">
        <v>0</v>
      </c>
      <c r="W64">
        <v>0</v>
      </c>
      <c r="X64" s="88">
        <v>45349</v>
      </c>
      <c r="Y64" t="s">
        <v>123</v>
      </c>
      <c r="Z64" s="88">
        <v>45291</v>
      </c>
    </row>
  </sheetData>
  <autoFilter ref="A1:Z64" xr:uid="{00000000-0009-0000-0000-000010000000}">
    <filterColumn colId="13">
      <filters>
        <filter val="Y"/>
      </filters>
    </filterColumn>
  </autoFilter>
  <pageMargins left="0.7" right="0.7" top="0.75" bottom="0.75" header="0.3" footer="0.3"/>
  <pageSetup paperSize="9" orientation="portrait" r:id="rId1"/>
  <headerFooter>
    <oddHeader>&amp;R&amp;"Century"&amp;8&amp;KE7EC06Gruppo Banco BPM - Uso Interno&amp;1#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249977111117893"/>
  </sheetPr>
  <dimension ref="B1:S313"/>
  <sheetViews>
    <sheetView showGridLines="0" zoomScale="55" zoomScaleNormal="55" workbookViewId="0">
      <selection activeCell="C6" sqref="C6"/>
    </sheetView>
  </sheetViews>
  <sheetFormatPr defaultColWidth="8.85546875" defaultRowHeight="0" customHeight="1" zeroHeight="1" x14ac:dyDescent="0.25"/>
  <cols>
    <col min="1" max="2" width="8.85546875" style="1"/>
    <col min="3" max="3" width="58.5703125" style="24" bestFit="1" customWidth="1"/>
    <col min="4" max="4" width="27.42578125" style="24" bestFit="1" customWidth="1"/>
    <col min="5" max="5" width="19.5703125" style="24" bestFit="1" customWidth="1"/>
    <col min="6" max="6" width="22.85546875" style="24" customWidth="1"/>
    <col min="7" max="7" width="19.5703125" style="24" bestFit="1" customWidth="1"/>
    <col min="8" max="9" width="15.5703125" style="24" bestFit="1" customWidth="1"/>
    <col min="10" max="10" width="14" style="24" bestFit="1" customWidth="1"/>
    <col min="11" max="11" width="13.5703125" style="24" customWidth="1"/>
    <col min="12" max="12" width="19.5703125" style="24" customWidth="1"/>
    <col min="13" max="13" width="13.5703125" style="24" customWidth="1"/>
    <col min="14" max="14" width="9.5703125" style="24" customWidth="1"/>
    <col min="15" max="15" width="19.5703125" style="24" bestFit="1" customWidth="1"/>
    <col min="16" max="16" width="18.140625" style="24" bestFit="1" customWidth="1"/>
    <col min="17" max="17" width="10.85546875" style="24" bestFit="1" customWidth="1"/>
    <col min="18" max="18" width="22.5703125" style="24" bestFit="1" customWidth="1"/>
    <col min="19" max="19" width="18.140625" style="24" bestFit="1" customWidth="1"/>
    <col min="20" max="20" width="14.140625" style="1" bestFit="1" customWidth="1"/>
    <col min="21" max="21" width="8.85546875" style="1" bestFit="1" customWidth="1"/>
    <col min="22" max="16384" width="8.85546875" style="1"/>
  </cols>
  <sheetData>
    <row r="1" spans="2:19" ht="30" customHeight="1" thickBot="1" x14ac:dyDescent="0.3">
      <c r="D1" s="49"/>
      <c r="E1" s="49"/>
      <c r="F1" s="49"/>
    </row>
    <row r="2" spans="2:19" ht="52.5" customHeight="1" thickBot="1" x14ac:dyDescent="0.3">
      <c r="C2" s="191" t="s">
        <v>117</v>
      </c>
      <c r="D2" s="192"/>
      <c r="E2" s="192"/>
      <c r="F2" s="192"/>
      <c r="G2" s="192"/>
      <c r="H2" s="192"/>
      <c r="I2" s="192"/>
      <c r="J2" s="192"/>
      <c r="K2" s="192"/>
      <c r="L2" s="192"/>
      <c r="M2" s="192"/>
      <c r="N2" s="192"/>
      <c r="O2" s="192"/>
      <c r="P2" s="192"/>
      <c r="Q2" s="192"/>
      <c r="R2" s="192"/>
      <c r="S2" s="193"/>
    </row>
    <row r="3" spans="2:19" ht="30" customHeight="1" x14ac:dyDescent="0.25"/>
    <row r="4" spans="2:19" ht="30" customHeight="1" x14ac:dyDescent="0.2">
      <c r="C4" s="2" t="s">
        <v>0</v>
      </c>
    </row>
    <row r="5" spans="2:19" s="85" customFormat="1" ht="30" customHeight="1" x14ac:dyDescent="0.25">
      <c r="C5" s="49"/>
      <c r="D5" s="49"/>
      <c r="E5" s="49"/>
      <c r="F5" s="49"/>
      <c r="G5" s="49"/>
      <c r="H5" s="49"/>
      <c r="I5" s="49"/>
      <c r="J5" s="49"/>
      <c r="K5" s="49"/>
      <c r="L5" s="49"/>
      <c r="M5" s="49"/>
      <c r="N5" s="49"/>
      <c r="O5" s="49"/>
      <c r="P5" s="49"/>
      <c r="Q5" s="49"/>
      <c r="R5" s="49"/>
      <c r="S5" s="49"/>
    </row>
    <row r="6" spans="2:19" ht="30" customHeight="1" x14ac:dyDescent="0.25">
      <c r="D6" s="10" t="s">
        <v>1</v>
      </c>
      <c r="E6" s="3" t="s">
        <v>2</v>
      </c>
      <c r="F6" s="3" t="s">
        <v>3</v>
      </c>
      <c r="G6" s="3" t="s">
        <v>4</v>
      </c>
      <c r="H6" s="3" t="s">
        <v>5</v>
      </c>
      <c r="I6" s="3" t="s">
        <v>6</v>
      </c>
      <c r="J6" s="3" t="s">
        <v>7</v>
      </c>
      <c r="K6" s="3" t="s">
        <v>8</v>
      </c>
      <c r="L6" s="3" t="s">
        <v>9</v>
      </c>
      <c r="M6" s="3" t="s">
        <v>10</v>
      </c>
      <c r="N6" s="3" t="s">
        <v>11</v>
      </c>
      <c r="O6" s="3" t="s">
        <v>12</v>
      </c>
      <c r="P6" s="3" t="s">
        <v>13</v>
      </c>
      <c r="Q6" s="3" t="s">
        <v>14</v>
      </c>
      <c r="R6" s="3" t="s">
        <v>15</v>
      </c>
      <c r="S6" s="3" t="s">
        <v>16</v>
      </c>
    </row>
    <row r="7" spans="2:19" ht="30" customHeight="1" x14ac:dyDescent="0.25">
      <c r="B7" s="186" t="s">
        <v>72</v>
      </c>
      <c r="C7" s="187"/>
      <c r="D7" s="188" t="s">
        <v>17</v>
      </c>
      <c r="E7" s="190"/>
      <c r="F7" s="190"/>
      <c r="G7" s="190"/>
      <c r="H7" s="190"/>
      <c r="I7" s="190"/>
      <c r="J7" s="190"/>
      <c r="K7" s="190"/>
      <c r="L7" s="190"/>
      <c r="M7" s="190"/>
      <c r="N7" s="190"/>
      <c r="O7" s="190"/>
      <c r="P7" s="190"/>
      <c r="Q7" s="190"/>
      <c r="R7" s="190"/>
      <c r="S7" s="189"/>
    </row>
    <row r="8" spans="2:19" ht="30" customHeight="1" x14ac:dyDescent="0.25">
      <c r="B8" s="188"/>
      <c r="C8" s="189"/>
      <c r="D8" s="194" t="s">
        <v>18</v>
      </c>
      <c r="E8" s="197" t="s">
        <v>19</v>
      </c>
      <c r="F8" s="197"/>
      <c r="G8" s="197"/>
      <c r="H8" s="197"/>
      <c r="I8" s="197"/>
      <c r="J8" s="197" t="s">
        <v>20</v>
      </c>
      <c r="K8" s="197"/>
      <c r="L8" s="197"/>
      <c r="M8" s="197"/>
      <c r="N8" s="197"/>
      <c r="O8" s="198" t="s">
        <v>21</v>
      </c>
      <c r="P8" s="199"/>
      <c r="Q8" s="199"/>
      <c r="R8" s="199"/>
      <c r="S8" s="200"/>
    </row>
    <row r="9" spans="2:19" ht="30" customHeight="1" x14ac:dyDescent="0.25">
      <c r="B9" s="188"/>
      <c r="C9" s="189"/>
      <c r="D9" s="194"/>
      <c r="E9" s="196" t="s">
        <v>22</v>
      </c>
      <c r="F9" s="194"/>
      <c r="G9" s="194"/>
      <c r="H9" s="194"/>
      <c r="I9" s="194"/>
      <c r="J9" s="196" t="s">
        <v>22</v>
      </c>
      <c r="K9" s="194"/>
      <c r="L9" s="194"/>
      <c r="M9" s="194"/>
      <c r="N9" s="194"/>
      <c r="O9" s="196" t="s">
        <v>22</v>
      </c>
      <c r="P9" s="194"/>
      <c r="Q9" s="194"/>
      <c r="R9" s="194"/>
      <c r="S9" s="194"/>
    </row>
    <row r="10" spans="2:19" ht="30" customHeight="1" x14ac:dyDescent="0.25">
      <c r="B10" s="188"/>
      <c r="C10" s="189"/>
      <c r="D10" s="195"/>
      <c r="E10" s="80"/>
      <c r="F10" s="78" t="s">
        <v>23</v>
      </c>
      <c r="G10" s="5" t="s">
        <v>24</v>
      </c>
      <c r="H10" s="5" t="s">
        <v>25</v>
      </c>
      <c r="I10" s="5" t="s">
        <v>26</v>
      </c>
      <c r="J10" s="80"/>
      <c r="K10" s="78" t="s">
        <v>23</v>
      </c>
      <c r="L10" s="5" t="s">
        <v>24</v>
      </c>
      <c r="M10" s="5" t="s">
        <v>27</v>
      </c>
      <c r="N10" s="5" t="s">
        <v>26</v>
      </c>
      <c r="O10" s="80"/>
      <c r="P10" s="78" t="s">
        <v>23</v>
      </c>
      <c r="Q10" s="5" t="s">
        <v>24</v>
      </c>
      <c r="R10" s="5" t="s">
        <v>28</v>
      </c>
      <c r="S10" s="5" t="s">
        <v>26</v>
      </c>
    </row>
    <row r="11" spans="2:19" ht="54" hidden="1" customHeight="1" x14ac:dyDescent="0.25">
      <c r="B11" s="188"/>
      <c r="C11" s="189"/>
      <c r="D11" s="196"/>
      <c r="E11" s="79"/>
      <c r="F11" s="69"/>
      <c r="G11" s="69" t="s">
        <v>24</v>
      </c>
      <c r="H11" s="69" t="s">
        <v>25</v>
      </c>
      <c r="I11" s="69" t="s">
        <v>26</v>
      </c>
      <c r="J11" s="69"/>
      <c r="K11" s="69"/>
      <c r="L11" s="69" t="s">
        <v>24</v>
      </c>
      <c r="M11" s="69" t="s">
        <v>27</v>
      </c>
      <c r="N11" s="69" t="s">
        <v>26</v>
      </c>
      <c r="O11" s="4"/>
      <c r="P11" s="4"/>
      <c r="Q11" s="5" t="s">
        <v>24</v>
      </c>
      <c r="R11" s="5" t="s">
        <v>28</v>
      </c>
      <c r="S11" s="5" t="s">
        <v>26</v>
      </c>
    </row>
    <row r="12" spans="2:19" ht="30" customHeight="1" x14ac:dyDescent="0.25">
      <c r="B12" s="10">
        <v>1</v>
      </c>
      <c r="C12" s="70" t="s">
        <v>29</v>
      </c>
      <c r="D12" s="41" t="e">
        <f>D43</f>
        <v>#REF!</v>
      </c>
      <c r="E12" s="41" t="e">
        <f t="shared" ref="E12:J12" si="0">E43</f>
        <v>#REF!</v>
      </c>
      <c r="F12" s="46">
        <f t="shared" si="0"/>
        <v>2518308911.2053728</v>
      </c>
      <c r="G12" s="46">
        <f t="shared" si="0"/>
        <v>0</v>
      </c>
      <c r="H12" s="46">
        <f t="shared" si="0"/>
        <v>100300019.39479001</v>
      </c>
      <c r="I12" s="46">
        <f t="shared" si="0"/>
        <v>202902841.527468</v>
      </c>
      <c r="J12" s="28">
        <f t="shared" si="0"/>
        <v>5189264.5384860002</v>
      </c>
      <c r="K12" s="28">
        <f>K43</f>
        <v>1333931.2506619999</v>
      </c>
      <c r="L12" s="28">
        <f>L43</f>
        <v>0</v>
      </c>
      <c r="M12" s="28">
        <f t="shared" ref="M12" si="1">M43</f>
        <v>1333931.2506619999</v>
      </c>
      <c r="N12" s="28">
        <f>N43</f>
        <v>0</v>
      </c>
      <c r="O12" s="28" t="e">
        <f>O43</f>
        <v>#REF!</v>
      </c>
      <c r="P12" s="28">
        <f t="shared" ref="P12" si="2">P43</f>
        <v>2519642842.4560347</v>
      </c>
      <c r="Q12" s="28">
        <f>Q43</f>
        <v>0</v>
      </c>
      <c r="R12" s="28">
        <f t="shared" ref="R12:S12" si="3">R43</f>
        <v>101633950.64545201</v>
      </c>
      <c r="S12" s="28">
        <f t="shared" si="3"/>
        <v>202902841.527468</v>
      </c>
    </row>
    <row r="13" spans="2:19" ht="30" customHeight="1" x14ac:dyDescent="0.25">
      <c r="B13" s="10">
        <v>2</v>
      </c>
      <c r="C13" s="42" t="s">
        <v>30</v>
      </c>
      <c r="D13" s="41">
        <f>D14+D18</f>
        <v>4479993177.8599997</v>
      </c>
      <c r="E13" s="41">
        <f>E14+E18</f>
        <v>553865449.24771798</v>
      </c>
      <c r="F13" s="46">
        <f t="shared" ref="F13:N13" si="4">F14+F18</f>
        <v>0</v>
      </c>
      <c r="G13" s="46">
        <f t="shared" si="4"/>
        <v>0</v>
      </c>
      <c r="H13" s="46">
        <f t="shared" si="4"/>
        <v>0</v>
      </c>
      <c r="I13" s="46">
        <f t="shared" si="4"/>
        <v>0</v>
      </c>
      <c r="J13" s="28">
        <f t="shared" si="4"/>
        <v>0</v>
      </c>
      <c r="K13" s="28">
        <f t="shared" si="4"/>
        <v>0</v>
      </c>
      <c r="L13" s="28">
        <f t="shared" si="4"/>
        <v>0</v>
      </c>
      <c r="M13" s="28">
        <f t="shared" si="4"/>
        <v>0</v>
      </c>
      <c r="N13" s="28">
        <f t="shared" si="4"/>
        <v>0</v>
      </c>
      <c r="O13" s="27">
        <f t="shared" ref="O13:S34" si="5">E13+J13</f>
        <v>553865449.24771798</v>
      </c>
      <c r="P13" s="27">
        <f t="shared" si="5"/>
        <v>0</v>
      </c>
      <c r="Q13" s="27">
        <f t="shared" si="5"/>
        <v>0</v>
      </c>
      <c r="R13" s="27">
        <f t="shared" si="5"/>
        <v>0</v>
      </c>
      <c r="S13" s="27">
        <f t="shared" si="5"/>
        <v>0</v>
      </c>
    </row>
    <row r="14" spans="2:19" ht="30" customHeight="1" x14ac:dyDescent="0.25">
      <c r="B14" s="10">
        <v>3</v>
      </c>
      <c r="C14" s="43" t="s">
        <v>31</v>
      </c>
      <c r="D14" s="41">
        <f>SUM(D15:D17)</f>
        <v>2694583515.25</v>
      </c>
      <c r="E14" s="41">
        <f t="shared" ref="E14:N14" si="6">SUM(E15:E17)</f>
        <v>524085035.73019201</v>
      </c>
      <c r="F14" s="46">
        <f t="shared" si="6"/>
        <v>0</v>
      </c>
      <c r="G14" s="46">
        <f t="shared" si="6"/>
        <v>0</v>
      </c>
      <c r="H14" s="46">
        <f t="shared" si="6"/>
        <v>0</v>
      </c>
      <c r="I14" s="46">
        <f t="shared" si="6"/>
        <v>0</v>
      </c>
      <c r="J14" s="28">
        <f t="shared" si="6"/>
        <v>0</v>
      </c>
      <c r="K14" s="28">
        <f t="shared" si="6"/>
        <v>0</v>
      </c>
      <c r="L14" s="28">
        <f t="shared" si="6"/>
        <v>0</v>
      </c>
      <c r="M14" s="28">
        <f t="shared" si="6"/>
        <v>0</v>
      </c>
      <c r="N14" s="28">
        <f t="shared" si="6"/>
        <v>0</v>
      </c>
      <c r="O14" s="27">
        <f t="shared" si="5"/>
        <v>524085035.73019201</v>
      </c>
      <c r="P14" s="27">
        <f t="shared" si="5"/>
        <v>0</v>
      </c>
      <c r="Q14" s="27">
        <f t="shared" si="5"/>
        <v>0</v>
      </c>
      <c r="R14" s="27">
        <f t="shared" si="5"/>
        <v>0</v>
      </c>
      <c r="S14" s="27">
        <f t="shared" si="5"/>
        <v>0</v>
      </c>
    </row>
    <row r="15" spans="2:19" ht="30" customHeight="1" x14ac:dyDescent="0.25">
      <c r="B15" s="10">
        <v>4</v>
      </c>
      <c r="C15" s="44" t="s">
        <v>32</v>
      </c>
      <c r="D15" s="41">
        <f>Estr_T7_3112_FINZ_v3!O12</f>
        <v>1089334912.3</v>
      </c>
      <c r="E15" s="41">
        <f>Estr_T7_3112_FINZ_v3!P12</f>
        <v>68865568.933642</v>
      </c>
      <c r="F15" s="47">
        <v>0</v>
      </c>
      <c r="G15" s="47">
        <v>0</v>
      </c>
      <c r="H15" s="47">
        <v>0</v>
      </c>
      <c r="I15" s="47">
        <v>0</v>
      </c>
      <c r="J15" s="35">
        <v>0</v>
      </c>
      <c r="K15" s="35">
        <v>0</v>
      </c>
      <c r="L15" s="35">
        <v>0</v>
      </c>
      <c r="M15" s="35">
        <v>0</v>
      </c>
      <c r="N15" s="35">
        <v>0</v>
      </c>
      <c r="O15" s="27">
        <f t="shared" si="5"/>
        <v>68865568.933642</v>
      </c>
      <c r="P15" s="27">
        <f t="shared" si="5"/>
        <v>0</v>
      </c>
      <c r="Q15" s="27">
        <f t="shared" si="5"/>
        <v>0</v>
      </c>
      <c r="R15" s="27">
        <f t="shared" si="5"/>
        <v>0</v>
      </c>
      <c r="S15" s="27">
        <f t="shared" si="5"/>
        <v>0</v>
      </c>
    </row>
    <row r="16" spans="2:19" ht="30" customHeight="1" x14ac:dyDescent="0.25">
      <c r="B16" s="10">
        <v>5</v>
      </c>
      <c r="C16" s="44" t="s">
        <v>33</v>
      </c>
      <c r="D16" s="41">
        <f>Estr_T7_3112_FINZ_v3!O51+Estr_T7_3112_FINZ_v3!O62</f>
        <v>1552829965.6999998</v>
      </c>
      <c r="E16" s="41">
        <f>Estr_T7_3112_FINZ_v3!P51+Estr_T7_3112_FINZ_v3!P62</f>
        <v>445139362.85337502</v>
      </c>
      <c r="F16" s="47">
        <v>0</v>
      </c>
      <c r="G16" s="47">
        <v>0</v>
      </c>
      <c r="H16" s="47">
        <v>0</v>
      </c>
      <c r="I16" s="47">
        <v>0</v>
      </c>
      <c r="J16" s="35">
        <v>0</v>
      </c>
      <c r="K16" s="35">
        <v>0</v>
      </c>
      <c r="L16" s="35">
        <v>0</v>
      </c>
      <c r="M16" s="35">
        <v>0</v>
      </c>
      <c r="N16" s="35">
        <v>0</v>
      </c>
      <c r="O16" s="27">
        <f t="shared" si="5"/>
        <v>445139362.85337502</v>
      </c>
      <c r="P16" s="27">
        <f t="shared" si="5"/>
        <v>0</v>
      </c>
      <c r="Q16" s="27">
        <f t="shared" si="5"/>
        <v>0</v>
      </c>
      <c r="R16" s="27">
        <f t="shared" si="5"/>
        <v>0</v>
      </c>
      <c r="S16" s="27">
        <f t="shared" si="5"/>
        <v>0</v>
      </c>
    </row>
    <row r="17" spans="2:19" ht="30" customHeight="1" x14ac:dyDescent="0.25">
      <c r="B17" s="10">
        <v>6</v>
      </c>
      <c r="C17" s="44" t="s">
        <v>34</v>
      </c>
      <c r="D17" s="41">
        <f>Estr_T7_3112_FINZ_v3!O38</f>
        <v>52418637.25</v>
      </c>
      <c r="E17" s="41">
        <f>Estr_T7_3112_FINZ_v3!P38</f>
        <v>10080103.943174999</v>
      </c>
      <c r="F17" s="47">
        <v>0</v>
      </c>
      <c r="G17" s="47"/>
      <c r="H17" s="47">
        <v>0</v>
      </c>
      <c r="I17" s="47">
        <v>0</v>
      </c>
      <c r="J17" s="35">
        <v>0</v>
      </c>
      <c r="K17" s="35">
        <v>0</v>
      </c>
      <c r="L17" s="35"/>
      <c r="M17" s="35">
        <v>0</v>
      </c>
      <c r="N17" s="35">
        <v>0</v>
      </c>
      <c r="O17" s="27">
        <f t="shared" si="5"/>
        <v>10080103.943174999</v>
      </c>
      <c r="P17" s="27">
        <f t="shared" si="5"/>
        <v>0</v>
      </c>
      <c r="Q17" s="34"/>
      <c r="R17" s="27">
        <f t="shared" si="5"/>
        <v>0</v>
      </c>
      <c r="S17" s="27">
        <f>I17+N17</f>
        <v>0</v>
      </c>
    </row>
    <row r="18" spans="2:19" ht="30" customHeight="1" x14ac:dyDescent="0.25">
      <c r="B18" s="10">
        <v>7</v>
      </c>
      <c r="C18" s="43" t="s">
        <v>35</v>
      </c>
      <c r="D18" s="41">
        <f>Estr_T7_3112_FINZ_v3!O16+Estr_T7_3112_FINZ_v3!O18+Estr_T7_3112_FINZ_v3!O20+Estr_T7_3112_FINZ_v3!O41+Estr_T7_3112_FINZ_v3!O56+Estr_T7_3112_FINZ_v3!O58</f>
        <v>1785409662.6099999</v>
      </c>
      <c r="E18" s="41">
        <f>Estr_T7_3112_FINZ_v3!P16+Estr_T7_3112_FINZ_v3!P18+Estr_T7_3112_FINZ_v3!P20+Estr_T7_3112_FINZ_v3!P41+Estr_T7_3112_FINZ_v3!P56+Estr_T7_3112_FINZ_v3!P58</f>
        <v>29780413.517525997</v>
      </c>
      <c r="F18" s="47">
        <v>0</v>
      </c>
      <c r="G18" s="47">
        <v>0</v>
      </c>
      <c r="H18" s="47">
        <v>0</v>
      </c>
      <c r="I18" s="47">
        <v>0</v>
      </c>
      <c r="J18" s="35">
        <v>0</v>
      </c>
      <c r="K18" s="35">
        <v>0</v>
      </c>
      <c r="L18" s="35">
        <v>0</v>
      </c>
      <c r="M18" s="35">
        <v>0</v>
      </c>
      <c r="N18" s="35">
        <v>0</v>
      </c>
      <c r="O18" s="27">
        <f t="shared" si="5"/>
        <v>29780413.517525997</v>
      </c>
      <c r="P18" s="27">
        <f t="shared" si="5"/>
        <v>0</v>
      </c>
      <c r="Q18" s="27">
        <f t="shared" si="5"/>
        <v>0</v>
      </c>
      <c r="R18" s="27">
        <f t="shared" si="5"/>
        <v>0</v>
      </c>
      <c r="S18" s="27">
        <f t="shared" si="5"/>
        <v>0</v>
      </c>
    </row>
    <row r="19" spans="2:19" ht="30" customHeight="1" x14ac:dyDescent="0.25">
      <c r="B19" s="10">
        <v>8</v>
      </c>
      <c r="C19" s="44" t="s">
        <v>36</v>
      </c>
      <c r="D19" s="41">
        <f>SUM(D20:D22)</f>
        <v>0</v>
      </c>
      <c r="E19" s="41">
        <f t="shared" ref="E19" si="7">SUM(E20:E22)</f>
        <v>0</v>
      </c>
      <c r="F19" s="46">
        <v>0</v>
      </c>
      <c r="G19" s="46">
        <v>0</v>
      </c>
      <c r="H19" s="46">
        <v>0</v>
      </c>
      <c r="I19" s="46">
        <v>0</v>
      </c>
      <c r="J19" s="28">
        <v>0</v>
      </c>
      <c r="K19" s="28">
        <v>0</v>
      </c>
      <c r="L19" s="28">
        <v>0</v>
      </c>
      <c r="M19" s="28">
        <v>0</v>
      </c>
      <c r="N19" s="28">
        <v>0</v>
      </c>
      <c r="O19" s="27">
        <f t="shared" si="5"/>
        <v>0</v>
      </c>
      <c r="P19" s="27">
        <f t="shared" si="5"/>
        <v>0</v>
      </c>
      <c r="Q19" s="27">
        <f t="shared" si="5"/>
        <v>0</v>
      </c>
      <c r="R19" s="27">
        <f t="shared" si="5"/>
        <v>0</v>
      </c>
      <c r="S19" s="27">
        <f t="shared" si="5"/>
        <v>0</v>
      </c>
    </row>
    <row r="20" spans="2:19" ht="30" customHeight="1" x14ac:dyDescent="0.25">
      <c r="B20" s="10">
        <v>9</v>
      </c>
      <c r="C20" s="45" t="s">
        <v>32</v>
      </c>
      <c r="D20" s="41">
        <v>0</v>
      </c>
      <c r="E20" s="40">
        <v>0</v>
      </c>
      <c r="F20" s="47">
        <v>0</v>
      </c>
      <c r="G20" s="47">
        <v>0</v>
      </c>
      <c r="H20" s="47">
        <v>0</v>
      </c>
      <c r="I20" s="47">
        <v>0</v>
      </c>
      <c r="J20" s="35">
        <v>0</v>
      </c>
      <c r="K20" s="35">
        <v>0</v>
      </c>
      <c r="L20" s="35">
        <v>0</v>
      </c>
      <c r="M20" s="35">
        <v>0</v>
      </c>
      <c r="N20" s="35">
        <v>0</v>
      </c>
      <c r="O20" s="27">
        <f t="shared" si="5"/>
        <v>0</v>
      </c>
      <c r="P20" s="27">
        <f t="shared" si="5"/>
        <v>0</v>
      </c>
      <c r="Q20" s="27">
        <f t="shared" si="5"/>
        <v>0</v>
      </c>
      <c r="R20" s="27">
        <f t="shared" si="5"/>
        <v>0</v>
      </c>
      <c r="S20" s="27">
        <f t="shared" si="5"/>
        <v>0</v>
      </c>
    </row>
    <row r="21" spans="2:19" ht="30" customHeight="1" x14ac:dyDescent="0.25">
      <c r="B21" s="10">
        <v>10</v>
      </c>
      <c r="C21" s="45" t="s">
        <v>33</v>
      </c>
      <c r="D21" s="41">
        <v>0</v>
      </c>
      <c r="E21" s="40">
        <v>0</v>
      </c>
      <c r="F21" s="47">
        <v>0</v>
      </c>
      <c r="G21" s="47">
        <v>0</v>
      </c>
      <c r="H21" s="47">
        <v>0</v>
      </c>
      <c r="I21" s="47">
        <v>0</v>
      </c>
      <c r="J21" s="35">
        <v>0</v>
      </c>
      <c r="K21" s="35">
        <v>0</v>
      </c>
      <c r="L21" s="35">
        <v>0</v>
      </c>
      <c r="M21" s="35">
        <v>0</v>
      </c>
      <c r="N21" s="35">
        <v>0</v>
      </c>
      <c r="O21" s="27">
        <f t="shared" si="5"/>
        <v>0</v>
      </c>
      <c r="P21" s="27">
        <f t="shared" si="5"/>
        <v>0</v>
      </c>
      <c r="Q21" s="27">
        <f t="shared" si="5"/>
        <v>0</v>
      </c>
      <c r="R21" s="27">
        <f t="shared" si="5"/>
        <v>0</v>
      </c>
      <c r="S21" s="27">
        <f t="shared" si="5"/>
        <v>0</v>
      </c>
    </row>
    <row r="22" spans="2:19" ht="30" customHeight="1" x14ac:dyDescent="0.25">
      <c r="B22" s="10">
        <v>11</v>
      </c>
      <c r="C22" s="14" t="s">
        <v>34</v>
      </c>
      <c r="D22" s="41">
        <v>0</v>
      </c>
      <c r="E22" s="40">
        <v>0</v>
      </c>
      <c r="F22" s="47">
        <v>0</v>
      </c>
      <c r="G22" s="47"/>
      <c r="H22" s="47">
        <v>0</v>
      </c>
      <c r="I22" s="47">
        <v>0</v>
      </c>
      <c r="J22" s="35">
        <v>0</v>
      </c>
      <c r="K22" s="35">
        <v>0</v>
      </c>
      <c r="L22" s="35"/>
      <c r="M22" s="35">
        <v>0</v>
      </c>
      <c r="N22" s="35">
        <v>0</v>
      </c>
      <c r="O22" s="27">
        <f t="shared" si="5"/>
        <v>0</v>
      </c>
      <c r="P22" s="27">
        <f t="shared" si="5"/>
        <v>0</v>
      </c>
      <c r="Q22" s="34"/>
      <c r="R22" s="27">
        <f t="shared" si="5"/>
        <v>0</v>
      </c>
      <c r="S22" s="27">
        <f>I22+N22</f>
        <v>0</v>
      </c>
    </row>
    <row r="23" spans="2:19" ht="30" customHeight="1" x14ac:dyDescent="0.25">
      <c r="B23" s="10">
        <v>12</v>
      </c>
      <c r="C23" s="11" t="s">
        <v>37</v>
      </c>
      <c r="D23" s="41">
        <f>SUM(D24:D26)</f>
        <v>3763.55</v>
      </c>
      <c r="E23" s="41">
        <f t="shared" ref="E23" si="8">SUM(E24:E26)</f>
        <v>0</v>
      </c>
      <c r="F23" s="46">
        <v>0</v>
      </c>
      <c r="G23" s="46">
        <v>0</v>
      </c>
      <c r="H23" s="46">
        <v>0</v>
      </c>
      <c r="I23" s="46">
        <v>0</v>
      </c>
      <c r="J23" s="28">
        <v>0</v>
      </c>
      <c r="K23" s="28">
        <v>0</v>
      </c>
      <c r="L23" s="28">
        <v>0</v>
      </c>
      <c r="M23" s="28">
        <v>0</v>
      </c>
      <c r="N23" s="28">
        <v>0</v>
      </c>
      <c r="O23" s="27">
        <f t="shared" si="5"/>
        <v>0</v>
      </c>
      <c r="P23" s="27">
        <f t="shared" si="5"/>
        <v>0</v>
      </c>
      <c r="Q23" s="27">
        <f t="shared" si="5"/>
        <v>0</v>
      </c>
      <c r="R23" s="27">
        <f t="shared" si="5"/>
        <v>0</v>
      </c>
      <c r="S23" s="27">
        <f t="shared" si="5"/>
        <v>0</v>
      </c>
    </row>
    <row r="24" spans="2:19" ht="30" customHeight="1" x14ac:dyDescent="0.25">
      <c r="B24" s="10">
        <v>13</v>
      </c>
      <c r="C24" s="14" t="s">
        <v>32</v>
      </c>
      <c r="D24" s="41">
        <f>Estr_T7_3112_FINZ_v3!O18</f>
        <v>3763.55</v>
      </c>
      <c r="E24" s="41">
        <f>Estr_T7_3112_FINZ_v3!P18</f>
        <v>0</v>
      </c>
      <c r="F24" s="47">
        <v>0</v>
      </c>
      <c r="G24" s="47">
        <v>0</v>
      </c>
      <c r="H24" s="47">
        <v>0</v>
      </c>
      <c r="I24" s="47">
        <v>0</v>
      </c>
      <c r="J24" s="35">
        <v>0</v>
      </c>
      <c r="K24" s="35">
        <v>0</v>
      </c>
      <c r="L24" s="35">
        <v>0</v>
      </c>
      <c r="M24" s="35">
        <v>0</v>
      </c>
      <c r="N24" s="35">
        <v>0</v>
      </c>
      <c r="O24" s="27">
        <f t="shared" si="5"/>
        <v>0</v>
      </c>
      <c r="P24" s="27">
        <f t="shared" si="5"/>
        <v>0</v>
      </c>
      <c r="Q24" s="27">
        <f t="shared" si="5"/>
        <v>0</v>
      </c>
      <c r="R24" s="27">
        <f t="shared" si="5"/>
        <v>0</v>
      </c>
      <c r="S24" s="27">
        <f t="shared" si="5"/>
        <v>0</v>
      </c>
    </row>
    <row r="25" spans="2:19" ht="30" customHeight="1" x14ac:dyDescent="0.25">
      <c r="B25" s="10">
        <v>14</v>
      </c>
      <c r="C25" s="14" t="s">
        <v>33</v>
      </c>
      <c r="D25" s="41">
        <v>0</v>
      </c>
      <c r="E25" s="40">
        <v>0</v>
      </c>
      <c r="F25" s="47">
        <v>0</v>
      </c>
      <c r="G25" s="47">
        <v>0</v>
      </c>
      <c r="H25" s="47">
        <v>0</v>
      </c>
      <c r="I25" s="47">
        <v>0</v>
      </c>
      <c r="J25" s="35">
        <v>0</v>
      </c>
      <c r="K25" s="35">
        <v>0</v>
      </c>
      <c r="L25" s="35">
        <v>0</v>
      </c>
      <c r="M25" s="35">
        <v>0</v>
      </c>
      <c r="N25" s="35">
        <v>0</v>
      </c>
      <c r="O25" s="27">
        <f t="shared" si="5"/>
        <v>0</v>
      </c>
      <c r="P25" s="27">
        <f t="shared" si="5"/>
        <v>0</v>
      </c>
      <c r="Q25" s="27">
        <f t="shared" si="5"/>
        <v>0</v>
      </c>
      <c r="R25" s="27">
        <f t="shared" si="5"/>
        <v>0</v>
      </c>
      <c r="S25" s="27">
        <f t="shared" si="5"/>
        <v>0</v>
      </c>
    </row>
    <row r="26" spans="2:19" ht="30" customHeight="1" x14ac:dyDescent="0.25">
      <c r="B26" s="10">
        <v>15</v>
      </c>
      <c r="C26" s="14" t="s">
        <v>34</v>
      </c>
      <c r="D26" s="41">
        <v>0</v>
      </c>
      <c r="E26" s="40">
        <v>0</v>
      </c>
      <c r="F26" s="47">
        <v>0</v>
      </c>
      <c r="G26" s="47"/>
      <c r="H26" s="47">
        <v>0</v>
      </c>
      <c r="I26" s="47">
        <v>0</v>
      </c>
      <c r="J26" s="35">
        <v>0</v>
      </c>
      <c r="K26" s="35">
        <v>0</v>
      </c>
      <c r="L26" s="35"/>
      <c r="M26" s="35">
        <v>0</v>
      </c>
      <c r="N26" s="35">
        <v>0</v>
      </c>
      <c r="O26" s="27">
        <f t="shared" si="5"/>
        <v>0</v>
      </c>
      <c r="P26" s="27">
        <f t="shared" si="5"/>
        <v>0</v>
      </c>
      <c r="Q26" s="34"/>
      <c r="R26" s="27">
        <f t="shared" si="5"/>
        <v>0</v>
      </c>
      <c r="S26" s="27">
        <f>I26+N26</f>
        <v>0</v>
      </c>
    </row>
    <row r="27" spans="2:19" ht="30" customHeight="1" x14ac:dyDescent="0.25">
      <c r="B27" s="10">
        <v>16</v>
      </c>
      <c r="C27" s="11" t="s">
        <v>38</v>
      </c>
      <c r="D27" s="41">
        <f>SUM(D28:D30)</f>
        <v>4211232.16</v>
      </c>
      <c r="E27" s="41">
        <f>SUM(E28:E30)</f>
        <v>306404.91138000001</v>
      </c>
      <c r="F27" s="46">
        <v>0</v>
      </c>
      <c r="G27" s="46">
        <v>0</v>
      </c>
      <c r="H27" s="46">
        <v>0</v>
      </c>
      <c r="I27" s="46">
        <v>0</v>
      </c>
      <c r="J27" s="28">
        <v>0</v>
      </c>
      <c r="K27" s="28">
        <v>0</v>
      </c>
      <c r="L27" s="28">
        <v>0</v>
      </c>
      <c r="M27" s="28">
        <v>0</v>
      </c>
      <c r="N27" s="28">
        <v>0</v>
      </c>
      <c r="O27" s="27">
        <f t="shared" si="5"/>
        <v>306404.91138000001</v>
      </c>
      <c r="P27" s="27">
        <f t="shared" si="5"/>
        <v>0</v>
      </c>
      <c r="Q27" s="27">
        <f t="shared" si="5"/>
        <v>0</v>
      </c>
      <c r="R27" s="27">
        <f t="shared" si="5"/>
        <v>0</v>
      </c>
      <c r="S27" s="27">
        <f t="shared" si="5"/>
        <v>0</v>
      </c>
    </row>
    <row r="28" spans="2:19" ht="30" customHeight="1" x14ac:dyDescent="0.25">
      <c r="B28" s="10">
        <v>17</v>
      </c>
      <c r="C28" s="14" t="s">
        <v>32</v>
      </c>
      <c r="D28" s="41">
        <f>Estr_T7_3112_FINZ_v3!O16</f>
        <v>4211231.5</v>
      </c>
      <c r="E28" s="41">
        <f>Estr_T7_3112_FINZ_v3!P16</f>
        <v>306404.76419999998</v>
      </c>
      <c r="F28" s="47">
        <v>0</v>
      </c>
      <c r="G28" s="47">
        <v>0</v>
      </c>
      <c r="H28" s="47">
        <v>0</v>
      </c>
      <c r="I28" s="47">
        <v>0</v>
      </c>
      <c r="J28" s="35">
        <v>0</v>
      </c>
      <c r="K28" s="35">
        <v>0</v>
      </c>
      <c r="L28" s="35">
        <v>0</v>
      </c>
      <c r="M28" s="35">
        <v>0</v>
      </c>
      <c r="N28" s="35">
        <v>0</v>
      </c>
      <c r="O28" s="27">
        <f t="shared" si="5"/>
        <v>306404.76419999998</v>
      </c>
      <c r="P28" s="27">
        <f t="shared" si="5"/>
        <v>0</v>
      </c>
      <c r="Q28" s="27">
        <f t="shared" si="5"/>
        <v>0</v>
      </c>
      <c r="R28" s="27">
        <f t="shared" si="5"/>
        <v>0</v>
      </c>
      <c r="S28" s="27">
        <f t="shared" si="5"/>
        <v>0</v>
      </c>
    </row>
    <row r="29" spans="2:19" ht="30" customHeight="1" x14ac:dyDescent="0.25">
      <c r="B29" s="10">
        <v>18</v>
      </c>
      <c r="C29" s="14" t="s">
        <v>33</v>
      </c>
      <c r="D29" s="41">
        <f>Estr_T7_3112_FINZ_v3!O58</f>
        <v>0.66</v>
      </c>
      <c r="E29" s="41">
        <f>Estr_T7_3112_FINZ_v3!P58</f>
        <v>0.14718000000000001</v>
      </c>
      <c r="F29" s="47">
        <v>0</v>
      </c>
      <c r="G29" s="47">
        <v>0</v>
      </c>
      <c r="H29" s="47">
        <v>0</v>
      </c>
      <c r="I29" s="47">
        <v>0</v>
      </c>
      <c r="J29" s="35">
        <v>0</v>
      </c>
      <c r="K29" s="35">
        <v>0</v>
      </c>
      <c r="L29" s="35">
        <v>0</v>
      </c>
      <c r="M29" s="35">
        <v>0</v>
      </c>
      <c r="N29" s="35">
        <v>0</v>
      </c>
      <c r="O29" s="27">
        <f t="shared" si="5"/>
        <v>0.14718000000000001</v>
      </c>
      <c r="P29" s="27">
        <f t="shared" si="5"/>
        <v>0</v>
      </c>
      <c r="Q29" s="27">
        <f t="shared" si="5"/>
        <v>0</v>
      </c>
      <c r="R29" s="27">
        <f t="shared" si="5"/>
        <v>0</v>
      </c>
      <c r="S29" s="27">
        <f t="shared" si="5"/>
        <v>0</v>
      </c>
    </row>
    <row r="30" spans="2:19" ht="30" customHeight="1" x14ac:dyDescent="0.25">
      <c r="B30" s="10">
        <v>19</v>
      </c>
      <c r="C30" s="14" t="s">
        <v>34</v>
      </c>
      <c r="D30" s="41">
        <v>0</v>
      </c>
      <c r="E30" s="40">
        <v>0</v>
      </c>
      <c r="F30" s="47">
        <v>0</v>
      </c>
      <c r="G30" s="47"/>
      <c r="H30" s="47">
        <v>0</v>
      </c>
      <c r="I30" s="47">
        <v>0</v>
      </c>
      <c r="J30" s="35">
        <v>0</v>
      </c>
      <c r="K30" s="35">
        <v>0</v>
      </c>
      <c r="L30" s="35"/>
      <c r="M30" s="35">
        <v>0</v>
      </c>
      <c r="N30" s="35">
        <v>0</v>
      </c>
      <c r="O30" s="27">
        <f t="shared" si="5"/>
        <v>0</v>
      </c>
      <c r="P30" s="27">
        <f t="shared" si="5"/>
        <v>0</v>
      </c>
      <c r="Q30" s="34"/>
      <c r="R30" s="27">
        <f t="shared" si="5"/>
        <v>0</v>
      </c>
      <c r="S30" s="27">
        <f>I30+N30</f>
        <v>0</v>
      </c>
    </row>
    <row r="31" spans="2:19" ht="30" customHeight="1" x14ac:dyDescent="0.25">
      <c r="B31" s="10">
        <v>20</v>
      </c>
      <c r="C31" s="32" t="s">
        <v>39</v>
      </c>
      <c r="D31" s="41">
        <f>SUM(D32:D34)</f>
        <v>3739932146.3899903</v>
      </c>
      <c r="E31" s="41">
        <f t="shared" ref="E31:F31" si="9">SUM(E32:E34)</f>
        <v>1302129242.5381119</v>
      </c>
      <c r="F31" s="41">
        <f t="shared" si="9"/>
        <v>521648290.76538301</v>
      </c>
      <c r="G31" s="41">
        <f>SUM(G32:G33)</f>
        <v>0</v>
      </c>
      <c r="H31" s="35">
        <f>SUM(H32:H34)</f>
        <v>100300019.39479001</v>
      </c>
      <c r="I31" s="35">
        <f>SUM(I32:I34)</f>
        <v>202902841.527468</v>
      </c>
      <c r="J31" s="35">
        <f>SUM(J32:J34)</f>
        <v>5189264.5384860002</v>
      </c>
      <c r="K31" s="35">
        <f>SUM(K32:K34)</f>
        <v>1333931.2506619999</v>
      </c>
      <c r="L31" s="35">
        <f>SUM(L32:L33)</f>
        <v>0</v>
      </c>
      <c r="M31" s="35">
        <f>SUM(M32:M34)</f>
        <v>1333931.2506619999</v>
      </c>
      <c r="N31" s="35">
        <f>SUM(N32:N34)</f>
        <v>0</v>
      </c>
      <c r="O31" s="27">
        <f t="shared" si="5"/>
        <v>1307318507.0765979</v>
      </c>
      <c r="P31" s="27">
        <f t="shared" si="5"/>
        <v>522982222.01604503</v>
      </c>
      <c r="Q31" s="27">
        <f t="shared" si="5"/>
        <v>0</v>
      </c>
      <c r="R31" s="27">
        <f t="shared" si="5"/>
        <v>101633950.64545201</v>
      </c>
      <c r="S31" s="27">
        <f t="shared" si="5"/>
        <v>202902841.527468</v>
      </c>
    </row>
    <row r="32" spans="2:19" ht="30" customHeight="1" x14ac:dyDescent="0.25">
      <c r="B32" s="10">
        <v>21</v>
      </c>
      <c r="C32" s="11" t="s">
        <v>32</v>
      </c>
      <c r="D32" s="41">
        <f>Estr_T7_3112_FINZ_v3!O4+Estr_T7_3112_FINZ_v3!O26</f>
        <v>3332994868.4199901</v>
      </c>
      <c r="E32" s="41">
        <f>Estr_T7_3112_FINZ_v3!P4+Estr_T7_3112_FINZ_v3!P26</f>
        <v>1154333080.55493</v>
      </c>
      <c r="F32" s="41">
        <f>Estr_T7_3112_FINZ_v3!Q4+Estr_T7_3112_FINZ_v3!Q26</f>
        <v>418163494.55431497</v>
      </c>
      <c r="G32" s="41">
        <v>0</v>
      </c>
      <c r="H32" s="35">
        <f>Estr_T7_3112_FINZ_v3!R4+Estr_T7_3112_FINZ_v3!R26</f>
        <v>95583745.587290004</v>
      </c>
      <c r="I32" s="35">
        <f>Estr_T7_3112_FINZ_v3!S4+Estr_T7_3112_FINZ_v3!S26</f>
        <v>162740805.13685</v>
      </c>
      <c r="J32" s="35">
        <f>Estr_T7_3112_FINZ_v3!T4+Estr_T7_3112_FINZ_v3!T26</f>
        <v>5079192.8089279998</v>
      </c>
      <c r="K32" s="35">
        <f>Estr_T7_3112_FINZ_v3!U4+Estr_T7_3112_FINZ_v3!U26</f>
        <v>1333931.2506619999</v>
      </c>
      <c r="L32" s="28">
        <v>0</v>
      </c>
      <c r="M32" s="35">
        <f>Estr_T7_3112_FINZ_v3!V4+Estr_T7_3112_FINZ_v3!V26</f>
        <v>1333931.2506619999</v>
      </c>
      <c r="N32" s="35">
        <f>Estr_T7_3112_FINZ_v3!W4+Estr_T7_3112_FINZ_v3!W26</f>
        <v>0</v>
      </c>
      <c r="O32" s="27">
        <f t="shared" si="5"/>
        <v>1159412273.363858</v>
      </c>
      <c r="P32" s="27">
        <f t="shared" si="5"/>
        <v>419497425.804977</v>
      </c>
      <c r="Q32" s="27">
        <f t="shared" si="5"/>
        <v>0</v>
      </c>
      <c r="R32" s="27">
        <f t="shared" si="5"/>
        <v>96917676.837952003</v>
      </c>
      <c r="S32" s="27">
        <f t="shared" si="5"/>
        <v>162740805.13685</v>
      </c>
    </row>
    <row r="33" spans="2:19" ht="30" customHeight="1" x14ac:dyDescent="0.25">
      <c r="B33" s="10">
        <v>22</v>
      </c>
      <c r="C33" s="12" t="s">
        <v>33</v>
      </c>
      <c r="D33" s="41">
        <f>Estr_T7_3112_FINZ_v3!O49</f>
        <v>405712118.27999997</v>
      </c>
      <c r="E33" s="41">
        <f>Estr_T7_3112_FINZ_v3!P49</f>
        <v>146571002.29318199</v>
      </c>
      <c r="F33" s="41">
        <f>Estr_T7_3112_FINZ_v3!Q49</f>
        <v>103484796.211068</v>
      </c>
      <c r="G33" s="41">
        <v>0</v>
      </c>
      <c r="H33" s="35">
        <f>Estr_T7_3112_FINZ_v3!R49</f>
        <v>4716273.8075000001</v>
      </c>
      <c r="I33" s="35">
        <f>Estr_T7_3112_FINZ_v3!S49</f>
        <v>40162036.390617996</v>
      </c>
      <c r="J33" s="35">
        <f>Estr_T7_3112_FINZ_v3!T49</f>
        <v>21860.231877999999</v>
      </c>
      <c r="K33" s="35">
        <f>Estr_T7_3112_FINZ_v3!U49</f>
        <v>0</v>
      </c>
      <c r="L33" s="28">
        <v>0</v>
      </c>
      <c r="M33" s="35">
        <f>Estr_T7_3112_FINZ_v3!V49</f>
        <v>0</v>
      </c>
      <c r="N33" s="35">
        <f>Estr_T7_3112_FINZ_v3!W49</f>
        <v>0</v>
      </c>
      <c r="O33" s="27">
        <f t="shared" si="5"/>
        <v>146592862.52506</v>
      </c>
      <c r="P33" s="27">
        <f t="shared" si="5"/>
        <v>103484796.211068</v>
      </c>
      <c r="Q33" s="27">
        <f t="shared" si="5"/>
        <v>0</v>
      </c>
      <c r="R33" s="27">
        <f t="shared" si="5"/>
        <v>4716273.8075000001</v>
      </c>
      <c r="S33" s="27">
        <f t="shared" si="5"/>
        <v>40162036.390617996</v>
      </c>
    </row>
    <row r="34" spans="2:19" ht="30" customHeight="1" x14ac:dyDescent="0.25">
      <c r="B34" s="10">
        <v>23</v>
      </c>
      <c r="C34" s="11" t="s">
        <v>34</v>
      </c>
      <c r="D34" s="41">
        <f>Estr_T7_3112_FINZ_v3!O35</f>
        <v>1225159.69</v>
      </c>
      <c r="E34" s="41">
        <f>Estr_T7_3112_FINZ_v3!P35</f>
        <v>1225159.69</v>
      </c>
      <c r="F34" s="41">
        <f>Estr_T7_3112_FINZ_v3!Q35</f>
        <v>0</v>
      </c>
      <c r="G34" s="36"/>
      <c r="H34" s="35">
        <f>Estr_T7_3112_FINZ_v3!R35</f>
        <v>0</v>
      </c>
      <c r="I34" s="35">
        <f>Estr_T7_3112_FINZ_v3!S35</f>
        <v>0</v>
      </c>
      <c r="J34" s="35">
        <f>Estr_T7_3112_FINZ_v3!T35</f>
        <v>88211.49768</v>
      </c>
      <c r="K34" s="35">
        <f>Estr_T7_3112_FINZ_v3!U35</f>
        <v>0</v>
      </c>
      <c r="L34" s="36"/>
      <c r="M34" s="35">
        <f>Estr_T7_3112_FINZ_v3!V35</f>
        <v>0</v>
      </c>
      <c r="N34" s="35">
        <f>Estr_T7_3112_FINZ_v3!W35</f>
        <v>0</v>
      </c>
      <c r="O34" s="27">
        <f t="shared" si="5"/>
        <v>1313371.18768</v>
      </c>
      <c r="P34" s="27">
        <f t="shared" si="5"/>
        <v>0</v>
      </c>
      <c r="Q34" s="34"/>
      <c r="R34" s="27">
        <f t="shared" si="5"/>
        <v>0</v>
      </c>
      <c r="S34" s="27">
        <f>I34+N34</f>
        <v>0</v>
      </c>
    </row>
    <row r="35" spans="2:19" ht="30" customHeight="1" x14ac:dyDescent="0.25">
      <c r="B35" s="10">
        <v>24</v>
      </c>
      <c r="C35" s="32" t="s">
        <v>40</v>
      </c>
      <c r="D35" s="41" t="e">
        <f>SUM(D36:D38)</f>
        <v>#REF!</v>
      </c>
      <c r="E35" s="41" t="e">
        <f>SUM(E36:E38)</f>
        <v>#REF!</v>
      </c>
      <c r="F35" s="41">
        <f>SUM(F36:F38)</f>
        <v>1996660620.43999</v>
      </c>
      <c r="G35" s="41">
        <f t="shared" ref="G35:I35" si="10">SUM(G36:G38)</f>
        <v>0</v>
      </c>
      <c r="H35" s="34">
        <f t="shared" si="10"/>
        <v>0</v>
      </c>
      <c r="I35" s="34">
        <f t="shared" si="10"/>
        <v>0</v>
      </c>
      <c r="J35" s="36"/>
      <c r="K35" s="36"/>
      <c r="L35" s="36"/>
      <c r="M35" s="36"/>
      <c r="N35" s="36"/>
      <c r="O35" s="27" t="e">
        <f>E35</f>
        <v>#REF!</v>
      </c>
      <c r="P35" s="27">
        <f>F35</f>
        <v>1996660620.43999</v>
      </c>
      <c r="Q35" s="27">
        <f>G35</f>
        <v>0</v>
      </c>
      <c r="R35" s="27">
        <f>H35</f>
        <v>0</v>
      </c>
      <c r="S35" s="27">
        <f>I35</f>
        <v>0</v>
      </c>
    </row>
    <row r="36" spans="2:19" ht="30" customHeight="1" x14ac:dyDescent="0.25">
      <c r="B36" s="15">
        <v>25</v>
      </c>
      <c r="C36" s="12" t="s">
        <v>41</v>
      </c>
      <c r="D36" s="41">
        <f>Estr_T7_3112_FINZ_v3!O6+Estr_T7_3112_FINZ_v3!O9+Estr_T7_3112_FINZ_v3!O28+Estr_T7_3112_FINZ_v3!O29</f>
        <v>27766477223.949997</v>
      </c>
      <c r="E36" s="41">
        <f>Estr_T7_3112_FINZ_v3!P6+Estr_T7_3112_FINZ_v3!P9+Estr_T7_3112_FINZ_v3!P28+Estr_T7_3112_FINZ_v3!P29</f>
        <v>27766477223.949997</v>
      </c>
      <c r="F36" s="41">
        <f>Estr_T7_3112_FINZ_v3!Q6+Estr_T7_3112_FINZ_v3!Q9+Estr_T7_3112_FINZ_v3!Q28+Estr_T7_3112_FINZ_v3!Q29</f>
        <v>1996660620.43999</v>
      </c>
      <c r="G36" s="40">
        <v>0</v>
      </c>
      <c r="H36" s="36">
        <v>0</v>
      </c>
      <c r="I36" s="36">
        <v>0</v>
      </c>
      <c r="J36" s="36"/>
      <c r="K36" s="36"/>
      <c r="L36" s="36"/>
      <c r="M36" s="36"/>
      <c r="N36" s="36"/>
      <c r="O36" s="27">
        <f>E36</f>
        <v>27766477223.949997</v>
      </c>
      <c r="P36" s="27">
        <f>F36</f>
        <v>1996660620.43999</v>
      </c>
      <c r="Q36" s="27">
        <f>G36</f>
        <v>0</v>
      </c>
      <c r="R36" s="27">
        <f>H36</f>
        <v>0</v>
      </c>
      <c r="S36" s="27">
        <f t="shared" ref="S36:S38" si="11">I36</f>
        <v>0</v>
      </c>
    </row>
    <row r="37" spans="2:19" ht="30" customHeight="1" x14ac:dyDescent="0.25">
      <c r="B37" s="10">
        <v>26</v>
      </c>
      <c r="C37" s="11" t="s">
        <v>42</v>
      </c>
      <c r="D37" s="41" t="e">
        <f>Estr_T7_3112_FINZ_v3!O7+Estr_T7_3112_FINZ_v3!O30+#REF!</f>
        <v>#REF!</v>
      </c>
      <c r="E37" s="40" t="e">
        <f>D37</f>
        <v>#REF!</v>
      </c>
      <c r="F37" s="36"/>
      <c r="G37" s="36">
        <v>0</v>
      </c>
      <c r="H37" s="36">
        <v>0</v>
      </c>
      <c r="I37" s="36">
        <v>0</v>
      </c>
      <c r="J37" s="36"/>
      <c r="K37" s="36"/>
      <c r="L37" s="36"/>
      <c r="M37" s="36"/>
      <c r="N37" s="36"/>
      <c r="O37" s="27" t="e">
        <f>E37</f>
        <v>#REF!</v>
      </c>
      <c r="P37" s="27">
        <f>F37</f>
        <v>0</v>
      </c>
      <c r="Q37" s="27">
        <f t="shared" ref="Q37:R38" si="12">G37</f>
        <v>0</v>
      </c>
      <c r="R37" s="27">
        <f t="shared" si="12"/>
        <v>0</v>
      </c>
      <c r="S37" s="27">
        <f t="shared" si="11"/>
        <v>0</v>
      </c>
    </row>
    <row r="38" spans="2:19" ht="30" customHeight="1" x14ac:dyDescent="0.25">
      <c r="B38" s="10">
        <v>27</v>
      </c>
      <c r="C38" s="12" t="s">
        <v>43</v>
      </c>
      <c r="D38" s="41">
        <f>Estr_T7_3112_FINZ_v3!O8+Estr_T7_3112_FINZ_v3!O31</f>
        <v>264027583.03999999</v>
      </c>
      <c r="E38" s="41">
        <f>Estr_T7_3112_FINZ_v3!P8+Estr_T7_3112_FINZ_v3!P31</f>
        <v>264027583.03999999</v>
      </c>
      <c r="F38" s="40">
        <v>0</v>
      </c>
      <c r="G38" s="35">
        <v>0</v>
      </c>
      <c r="H38" s="36">
        <v>0</v>
      </c>
      <c r="I38" s="36">
        <v>0</v>
      </c>
      <c r="J38" s="36"/>
      <c r="K38" s="36"/>
      <c r="L38" s="36"/>
      <c r="M38" s="36"/>
      <c r="N38" s="36"/>
      <c r="O38" s="27">
        <f>E38</f>
        <v>264027583.03999999</v>
      </c>
      <c r="P38" s="27">
        <f t="shared" ref="P38" si="13">F38</f>
        <v>0</v>
      </c>
      <c r="Q38" s="27">
        <f t="shared" si="12"/>
        <v>0</v>
      </c>
      <c r="R38" s="27">
        <f t="shared" si="12"/>
        <v>0</v>
      </c>
      <c r="S38" s="27">
        <f t="shared" si="11"/>
        <v>0</v>
      </c>
    </row>
    <row r="39" spans="2:19" ht="30" customHeight="1" x14ac:dyDescent="0.25">
      <c r="B39" s="10">
        <v>28</v>
      </c>
      <c r="C39" s="33" t="s">
        <v>44</v>
      </c>
      <c r="D39" s="41">
        <f>SUM(D40:D41)</f>
        <v>184261762.83000001</v>
      </c>
      <c r="E39" s="41">
        <f>SUM(E40:E41)</f>
        <v>0</v>
      </c>
      <c r="F39" s="41">
        <f t="shared" ref="F39:M39" si="14">SUM(F40:F41)</f>
        <v>0</v>
      </c>
      <c r="G39" s="28">
        <f t="shared" si="14"/>
        <v>0</v>
      </c>
      <c r="H39" s="34">
        <f t="shared" si="14"/>
        <v>0</v>
      </c>
      <c r="I39" s="34">
        <f t="shared" si="14"/>
        <v>0</v>
      </c>
      <c r="J39" s="28">
        <f t="shared" si="14"/>
        <v>0</v>
      </c>
      <c r="K39" s="28">
        <f t="shared" si="14"/>
        <v>0</v>
      </c>
      <c r="L39" s="28">
        <f t="shared" si="14"/>
        <v>0</v>
      </c>
      <c r="M39" s="28">
        <f t="shared" si="14"/>
        <v>0</v>
      </c>
      <c r="N39" s="28">
        <f>SUM(N40:N41)</f>
        <v>0</v>
      </c>
      <c r="O39" s="28">
        <f t="shared" ref="O39" si="15">SUM(O40:O41)</f>
        <v>0</v>
      </c>
      <c r="P39" s="28">
        <f>SUM(P40:P41)</f>
        <v>0</v>
      </c>
      <c r="Q39" s="28">
        <f>SUM(Q40:Q41)</f>
        <v>0</v>
      </c>
      <c r="R39" s="28">
        <f t="shared" ref="R39:S39" si="16">SUM(R40:R41)</f>
        <v>0</v>
      </c>
      <c r="S39" s="28">
        <f t="shared" si="16"/>
        <v>0</v>
      </c>
    </row>
    <row r="40" spans="2:19" ht="30" customHeight="1" x14ac:dyDescent="0.25">
      <c r="B40" s="15">
        <v>29</v>
      </c>
      <c r="C40" s="12" t="s">
        <v>45</v>
      </c>
      <c r="D40" s="41">
        <v>0</v>
      </c>
      <c r="E40" s="41">
        <v>0</v>
      </c>
      <c r="F40" s="40">
        <v>0</v>
      </c>
      <c r="G40" s="35">
        <v>0</v>
      </c>
      <c r="H40" s="36">
        <v>0</v>
      </c>
      <c r="I40" s="36">
        <v>0</v>
      </c>
      <c r="J40" s="35">
        <v>0</v>
      </c>
      <c r="K40" s="35">
        <v>0</v>
      </c>
      <c r="L40" s="35">
        <v>0</v>
      </c>
      <c r="M40" s="35">
        <v>0</v>
      </c>
      <c r="N40" s="35">
        <v>0</v>
      </c>
      <c r="O40" s="27">
        <f t="shared" ref="O40:R43" si="17">E40+J40</f>
        <v>0</v>
      </c>
      <c r="P40" s="27">
        <f t="shared" si="17"/>
        <v>0</v>
      </c>
      <c r="Q40" s="27">
        <f t="shared" si="17"/>
        <v>0</v>
      </c>
      <c r="R40" s="27">
        <f t="shared" si="17"/>
        <v>0</v>
      </c>
      <c r="S40" s="27">
        <f>I40+N40</f>
        <v>0</v>
      </c>
    </row>
    <row r="41" spans="2:19" ht="30" customHeight="1" x14ac:dyDescent="0.25">
      <c r="B41" s="15">
        <v>30</v>
      </c>
      <c r="C41" s="12" t="s">
        <v>46</v>
      </c>
      <c r="D41" s="41">
        <f>Estr_T7_3112_FINZ_v3!O15+Estr_T7_3112_FINZ_v3!O55</f>
        <v>184261762.83000001</v>
      </c>
      <c r="E41" s="41">
        <v>0</v>
      </c>
      <c r="F41" s="41">
        <v>0</v>
      </c>
      <c r="G41" s="28">
        <v>0</v>
      </c>
      <c r="H41" s="34">
        <v>0</v>
      </c>
      <c r="I41" s="34">
        <v>0</v>
      </c>
      <c r="J41" s="28">
        <v>0</v>
      </c>
      <c r="K41" s="28">
        <v>0</v>
      </c>
      <c r="L41" s="28">
        <v>0</v>
      </c>
      <c r="M41" s="28">
        <v>0</v>
      </c>
      <c r="N41" s="28">
        <v>0</v>
      </c>
      <c r="O41" s="27">
        <f>E41+J41</f>
        <v>0</v>
      </c>
      <c r="P41" s="27">
        <f t="shared" si="17"/>
        <v>0</v>
      </c>
      <c r="Q41" s="27">
        <f t="shared" si="17"/>
        <v>0</v>
      </c>
      <c r="R41" s="27">
        <f t="shared" si="17"/>
        <v>0</v>
      </c>
      <c r="S41" s="27">
        <f>I41+N41</f>
        <v>0</v>
      </c>
    </row>
    <row r="42" spans="2:19" ht="44.1" customHeight="1" x14ac:dyDescent="0.25">
      <c r="B42" s="10">
        <v>31</v>
      </c>
      <c r="C42" s="33" t="s">
        <v>47</v>
      </c>
      <c r="D42" s="41" t="e">
        <f>#REF!+#REF!</f>
        <v>#REF!</v>
      </c>
      <c r="E42" s="41" t="e">
        <f>D42</f>
        <v>#REF!</v>
      </c>
      <c r="F42" s="40">
        <v>0</v>
      </c>
      <c r="G42" s="35">
        <v>0</v>
      </c>
      <c r="H42" s="36">
        <v>0</v>
      </c>
      <c r="I42" s="36">
        <v>0</v>
      </c>
      <c r="J42" s="35">
        <v>0</v>
      </c>
      <c r="K42" s="35">
        <v>0</v>
      </c>
      <c r="L42" s="35">
        <v>0</v>
      </c>
      <c r="M42" s="35">
        <v>0</v>
      </c>
      <c r="N42" s="35">
        <v>0</v>
      </c>
      <c r="O42" s="27" t="e">
        <f t="shared" ref="O42:O43" si="18">E42+J42</f>
        <v>#REF!</v>
      </c>
      <c r="P42" s="27">
        <f t="shared" si="17"/>
        <v>0</v>
      </c>
      <c r="Q42" s="27">
        <f t="shared" si="17"/>
        <v>0</v>
      </c>
      <c r="R42" s="27">
        <f t="shared" si="17"/>
        <v>0</v>
      </c>
      <c r="S42" s="27">
        <f>I42+N42</f>
        <v>0</v>
      </c>
    </row>
    <row r="43" spans="2:19" ht="30" customHeight="1" x14ac:dyDescent="0.25">
      <c r="B43" s="10">
        <v>32</v>
      </c>
      <c r="C43" s="21" t="s">
        <v>48</v>
      </c>
      <c r="D43" s="29" t="e">
        <f>D42+D39+D35+D31+D13</f>
        <v>#REF!</v>
      </c>
      <c r="E43" s="29" t="e">
        <f t="shared" ref="E43:N43" si="19">E42+E39+E35+E31+E13</f>
        <v>#REF!</v>
      </c>
      <c r="F43" s="29">
        <f t="shared" si="19"/>
        <v>2518308911.2053728</v>
      </c>
      <c r="G43" s="37">
        <f t="shared" si="19"/>
        <v>0</v>
      </c>
      <c r="H43" s="37">
        <f t="shared" si="19"/>
        <v>100300019.39479001</v>
      </c>
      <c r="I43" s="37">
        <f t="shared" si="19"/>
        <v>202902841.527468</v>
      </c>
      <c r="J43" s="37">
        <f t="shared" si="19"/>
        <v>5189264.5384860002</v>
      </c>
      <c r="K43" s="37">
        <f t="shared" si="19"/>
        <v>1333931.2506619999</v>
      </c>
      <c r="L43" s="37">
        <f t="shared" si="19"/>
        <v>0</v>
      </c>
      <c r="M43" s="37">
        <f t="shared" si="19"/>
        <v>1333931.2506619999</v>
      </c>
      <c r="N43" s="37">
        <f t="shared" si="19"/>
        <v>0</v>
      </c>
      <c r="O43" s="27" t="e">
        <f t="shared" si="18"/>
        <v>#REF!</v>
      </c>
      <c r="P43" s="27">
        <f t="shared" si="17"/>
        <v>2519642842.4560347</v>
      </c>
      <c r="Q43" s="29">
        <v>0</v>
      </c>
      <c r="R43" s="27">
        <f t="shared" si="17"/>
        <v>101633950.64545201</v>
      </c>
      <c r="S43" s="27">
        <f>I43+N43</f>
        <v>202902841.527468</v>
      </c>
    </row>
    <row r="44" spans="2:19" ht="30" customHeight="1" x14ac:dyDescent="0.25">
      <c r="B44" s="6"/>
      <c r="C44" s="7" t="s">
        <v>49</v>
      </c>
      <c r="D44" s="30"/>
      <c r="E44" s="16"/>
      <c r="F44" s="16"/>
      <c r="G44" s="16"/>
      <c r="H44" s="16"/>
      <c r="I44" s="16"/>
      <c r="J44" s="16"/>
      <c r="K44" s="16"/>
      <c r="L44" s="16"/>
      <c r="M44" s="16"/>
      <c r="N44" s="16"/>
      <c r="O44" s="16"/>
      <c r="P44" s="16"/>
      <c r="Q44" s="16"/>
      <c r="R44" s="16"/>
      <c r="S44" s="17"/>
    </row>
    <row r="45" spans="2:19" ht="30" customHeight="1" x14ac:dyDescent="0.25">
      <c r="B45" s="10">
        <v>33</v>
      </c>
      <c r="C45" s="18" t="s">
        <v>50</v>
      </c>
      <c r="D45" s="48">
        <f>SUM(D46:D48)</f>
        <v>54474778568.089897</v>
      </c>
      <c r="E45" s="13"/>
      <c r="F45" s="13"/>
      <c r="G45" s="13"/>
      <c r="H45" s="13"/>
      <c r="I45" s="13"/>
      <c r="J45" s="13"/>
      <c r="K45" s="13"/>
      <c r="L45" s="13"/>
      <c r="M45" s="13"/>
      <c r="N45" s="13"/>
      <c r="O45" s="13"/>
      <c r="P45" s="13"/>
      <c r="Q45" s="13"/>
      <c r="R45" s="13"/>
      <c r="S45" s="13"/>
    </row>
    <row r="46" spans="2:19" ht="30" customHeight="1" x14ac:dyDescent="0.25">
      <c r="B46" s="10">
        <v>34</v>
      </c>
      <c r="C46" s="19" t="s">
        <v>32</v>
      </c>
      <c r="D46" s="48">
        <f>Estr_T7_3112_FINZ_v3!O2+Estr_T7_3112_FINZ_v3!O3+Estr_T7_3112_FINZ_v3!O5</f>
        <v>53933923094.959892</v>
      </c>
      <c r="E46" s="13"/>
      <c r="F46" s="13"/>
      <c r="G46" s="13"/>
      <c r="H46" s="13"/>
      <c r="I46" s="13"/>
      <c r="J46" s="13"/>
      <c r="K46" s="13"/>
      <c r="L46" s="13"/>
      <c r="M46" s="13"/>
      <c r="N46" s="13"/>
      <c r="O46" s="13"/>
      <c r="P46" s="13"/>
      <c r="Q46" s="13"/>
      <c r="R46" s="13"/>
      <c r="S46" s="13"/>
    </row>
    <row r="47" spans="2:19" ht="30" customHeight="1" x14ac:dyDescent="0.25">
      <c r="B47" s="10">
        <v>35</v>
      </c>
      <c r="C47" s="19" t="s">
        <v>51</v>
      </c>
      <c r="D47" s="48">
        <f>Estr_T7_3112_FINZ_v3!O48+Estr_T7_3112_FINZ_v3!O50</f>
        <v>356621028.79999995</v>
      </c>
      <c r="E47" s="13"/>
      <c r="F47" s="13"/>
      <c r="G47" s="13"/>
      <c r="H47" s="13"/>
      <c r="I47" s="13"/>
      <c r="J47" s="13"/>
      <c r="K47" s="13"/>
      <c r="L47" s="13"/>
      <c r="M47" s="13"/>
      <c r="N47" s="13"/>
      <c r="O47" s="13"/>
      <c r="P47" s="13"/>
      <c r="Q47" s="13"/>
      <c r="R47" s="13"/>
      <c r="S47" s="13"/>
    </row>
    <row r="48" spans="2:19" ht="30" customHeight="1" x14ac:dyDescent="0.25">
      <c r="B48" s="10">
        <v>36</v>
      </c>
      <c r="C48" s="19" t="s">
        <v>34</v>
      </c>
      <c r="D48" s="48">
        <f>Estr_T7_3112_FINZ_v3!O36</f>
        <v>184234444.33000001</v>
      </c>
      <c r="E48" s="13"/>
      <c r="F48" s="13"/>
      <c r="G48" s="13"/>
      <c r="H48" s="13"/>
      <c r="I48" s="13"/>
      <c r="J48" s="13"/>
      <c r="K48" s="13"/>
      <c r="L48" s="13"/>
      <c r="M48" s="13"/>
      <c r="N48" s="13"/>
      <c r="O48" s="13"/>
      <c r="P48" s="13"/>
      <c r="Q48" s="13"/>
      <c r="R48" s="13"/>
      <c r="S48" s="13"/>
    </row>
    <row r="49" spans="2:19" ht="30" customHeight="1" x14ac:dyDescent="0.25">
      <c r="B49" s="10">
        <v>37</v>
      </c>
      <c r="C49" s="18" t="s">
        <v>52</v>
      </c>
      <c r="D49" s="48">
        <f>SUM(D50:D52)</f>
        <v>736301327.51999998</v>
      </c>
      <c r="E49" s="13"/>
      <c r="F49" s="13"/>
      <c r="G49" s="13"/>
      <c r="H49" s="13"/>
      <c r="I49" s="13"/>
      <c r="J49" s="13"/>
      <c r="K49" s="13"/>
      <c r="L49" s="13"/>
      <c r="M49" s="13"/>
      <c r="N49" s="13"/>
      <c r="O49" s="13"/>
      <c r="P49" s="13"/>
      <c r="Q49" s="13"/>
      <c r="R49" s="13"/>
      <c r="S49" s="13"/>
    </row>
    <row r="50" spans="2:19" ht="30" customHeight="1" x14ac:dyDescent="0.25">
      <c r="B50" s="10">
        <v>38</v>
      </c>
      <c r="C50" s="19" t="s">
        <v>32</v>
      </c>
      <c r="D50" s="57">
        <f>Estr_T7_3112_FINZ_v3!O25</f>
        <v>478157513.88999999</v>
      </c>
      <c r="E50" s="13"/>
      <c r="F50" s="13"/>
      <c r="G50" s="13"/>
      <c r="H50" s="13"/>
      <c r="I50" s="13"/>
      <c r="J50" s="13"/>
      <c r="K50" s="13"/>
      <c r="L50" s="13"/>
      <c r="M50" s="13"/>
      <c r="N50" s="13"/>
      <c r="O50" s="13"/>
      <c r="P50" s="13"/>
      <c r="Q50" s="13"/>
      <c r="R50" s="13"/>
      <c r="S50" s="13"/>
    </row>
    <row r="51" spans="2:19" ht="30" customHeight="1" x14ac:dyDescent="0.25">
      <c r="B51" s="10">
        <v>39</v>
      </c>
      <c r="C51" s="19" t="s">
        <v>51</v>
      </c>
      <c r="D51" s="57">
        <f>Estr_T7_3112_FINZ_v3!O60</f>
        <v>258143812.94</v>
      </c>
      <c r="E51" s="13"/>
      <c r="F51" s="13"/>
      <c r="G51" s="13"/>
      <c r="H51" s="13"/>
      <c r="I51" s="13"/>
      <c r="J51" s="13"/>
      <c r="K51" s="13"/>
      <c r="L51" s="13"/>
      <c r="M51" s="13"/>
      <c r="N51" s="13"/>
      <c r="O51" s="13"/>
      <c r="P51" s="13"/>
      <c r="Q51" s="13"/>
      <c r="R51" s="13"/>
      <c r="S51" s="13"/>
    </row>
    <row r="52" spans="2:19" ht="30" customHeight="1" x14ac:dyDescent="0.25">
      <c r="B52" s="10">
        <v>40</v>
      </c>
      <c r="C52" s="19" t="s">
        <v>34</v>
      </c>
      <c r="D52" s="57">
        <f>Estr_T7_3112_FINZ_v3!O45</f>
        <v>0.69</v>
      </c>
      <c r="E52" s="13"/>
      <c r="F52" s="13"/>
      <c r="G52" s="13"/>
      <c r="H52" s="13"/>
      <c r="I52" s="13"/>
      <c r="J52" s="13"/>
      <c r="K52" s="13"/>
      <c r="L52" s="13"/>
      <c r="M52" s="13"/>
      <c r="N52" s="13"/>
      <c r="O52" s="13"/>
      <c r="P52" s="13"/>
      <c r="Q52" s="13"/>
      <c r="R52" s="13"/>
      <c r="S52" s="13"/>
    </row>
    <row r="53" spans="2:19" ht="30" customHeight="1" x14ac:dyDescent="0.25">
      <c r="B53" s="60">
        <v>41</v>
      </c>
      <c r="C53" s="20" t="s">
        <v>53</v>
      </c>
      <c r="D53" s="41" t="e">
        <f>#REF!</f>
        <v>#REF!</v>
      </c>
      <c r="E53" s="13"/>
      <c r="F53" s="13"/>
      <c r="G53" s="13"/>
      <c r="H53" s="13"/>
      <c r="I53" s="13"/>
      <c r="J53" s="13"/>
      <c r="K53" s="13"/>
      <c r="L53" s="13"/>
      <c r="M53" s="13"/>
      <c r="N53" s="13"/>
      <c r="O53" s="13"/>
      <c r="P53" s="13"/>
      <c r="Q53" s="13"/>
      <c r="R53" s="13"/>
      <c r="S53" s="13"/>
    </row>
    <row r="54" spans="2:19" ht="30" customHeight="1" x14ac:dyDescent="0.25">
      <c r="B54" s="60">
        <v>42</v>
      </c>
      <c r="C54" s="20" t="s">
        <v>54</v>
      </c>
      <c r="D54" s="41" t="e">
        <f>#REF!</f>
        <v>#REF!</v>
      </c>
      <c r="E54" s="13"/>
      <c r="F54" s="13"/>
      <c r="G54" s="13"/>
      <c r="H54" s="13"/>
      <c r="I54" s="13"/>
      <c r="J54" s="13"/>
      <c r="K54" s="13"/>
      <c r="L54" s="13"/>
      <c r="M54" s="13"/>
      <c r="N54" s="13"/>
      <c r="O54" s="13"/>
      <c r="P54" s="13"/>
      <c r="Q54" s="13"/>
      <c r="R54" s="13"/>
      <c r="S54" s="13"/>
    </row>
    <row r="55" spans="2:19" ht="30" customHeight="1" x14ac:dyDescent="0.25">
      <c r="B55" s="60">
        <v>43</v>
      </c>
      <c r="C55" s="20" t="s">
        <v>55</v>
      </c>
      <c r="D55" s="41" t="e">
        <f>#REF!</f>
        <v>#REF!</v>
      </c>
      <c r="E55" s="13"/>
      <c r="F55" s="13"/>
      <c r="G55" s="13"/>
      <c r="H55" s="13"/>
      <c r="I55" s="13"/>
      <c r="J55" s="13"/>
      <c r="K55" s="13"/>
      <c r="L55" s="13"/>
      <c r="M55" s="13"/>
      <c r="N55" s="13"/>
      <c r="O55" s="13"/>
      <c r="P55" s="13"/>
      <c r="Q55" s="13"/>
      <c r="R55" s="13"/>
      <c r="S55" s="13"/>
    </row>
    <row r="56" spans="2:19" ht="30" customHeight="1" x14ac:dyDescent="0.25">
      <c r="B56" s="60">
        <v>44</v>
      </c>
      <c r="C56" s="20" t="s">
        <v>56</v>
      </c>
      <c r="D56" s="41" t="e">
        <f>D63-D55-D54-D53-D49-D45-D43-D59-D60-D61</f>
        <v>#REF!</v>
      </c>
      <c r="E56" s="13"/>
      <c r="F56" s="13"/>
      <c r="G56" s="13"/>
      <c r="H56" s="13"/>
      <c r="I56" s="13"/>
      <c r="J56" s="13"/>
      <c r="K56" s="13"/>
      <c r="L56" s="13"/>
      <c r="M56" s="13"/>
      <c r="N56" s="13"/>
      <c r="O56" s="13"/>
      <c r="P56" s="13"/>
      <c r="Q56" s="13"/>
      <c r="R56" s="13"/>
      <c r="S56" s="13"/>
    </row>
    <row r="57" spans="2:19" ht="30" customHeight="1" x14ac:dyDescent="0.25">
      <c r="B57" s="60">
        <v>45</v>
      </c>
      <c r="C57" s="21" t="s">
        <v>57</v>
      </c>
      <c r="D57" s="41" t="e">
        <f>D43+D45+D49+D53+D54+D55+D56</f>
        <v>#REF!</v>
      </c>
      <c r="E57" s="13"/>
      <c r="F57" s="13"/>
      <c r="G57" s="13"/>
      <c r="H57" s="13"/>
      <c r="I57" s="13"/>
      <c r="J57" s="13"/>
      <c r="K57" s="13"/>
      <c r="L57" s="13"/>
      <c r="M57" s="13"/>
      <c r="N57" s="13"/>
      <c r="O57" s="13"/>
      <c r="P57" s="13"/>
      <c r="Q57" s="13"/>
      <c r="R57" s="13"/>
      <c r="S57" s="13"/>
    </row>
    <row r="58" spans="2:19" ht="30" customHeight="1" x14ac:dyDescent="0.25">
      <c r="B58" s="22"/>
      <c r="C58" s="7" t="s">
        <v>73</v>
      </c>
      <c r="D58" s="30"/>
      <c r="E58" s="8"/>
      <c r="F58" s="8"/>
      <c r="G58" s="8"/>
      <c r="H58" s="8"/>
      <c r="I58" s="8"/>
      <c r="J58" s="8"/>
      <c r="K58" s="8"/>
      <c r="L58" s="8"/>
      <c r="M58" s="8"/>
      <c r="N58" s="8"/>
      <c r="O58" s="8"/>
      <c r="P58" s="8"/>
      <c r="Q58" s="8"/>
      <c r="R58" s="8"/>
      <c r="S58" s="9"/>
    </row>
    <row r="59" spans="2:19" ht="30" customHeight="1" x14ac:dyDescent="0.25">
      <c r="B59" s="60">
        <v>46</v>
      </c>
      <c r="C59" s="20" t="s">
        <v>58</v>
      </c>
      <c r="D59" s="41">
        <f>Estr_T7_3112_FINZ_v3!O13+Estr_T7_3112_FINZ_v3!O14+Estr_T7_3112_FINZ_v3!O33+Estr_T7_3112_FINZ_v3!O53+Estr_T7_3112_FINZ_v3!O54+Estr_T7_3112_FINZ_v3!O63</f>
        <v>31831282262.360001</v>
      </c>
      <c r="E59" s="13"/>
      <c r="F59" s="13"/>
      <c r="G59" s="13"/>
      <c r="H59" s="13"/>
      <c r="I59" s="13"/>
      <c r="J59" s="13"/>
      <c r="K59" s="13"/>
      <c r="L59" s="13"/>
      <c r="M59" s="13"/>
      <c r="N59" s="13"/>
      <c r="O59" s="13"/>
      <c r="P59" s="13"/>
      <c r="Q59" s="13"/>
      <c r="R59" s="13"/>
      <c r="S59" s="13"/>
    </row>
    <row r="60" spans="2:19" ht="30" customHeight="1" x14ac:dyDescent="0.25">
      <c r="B60" s="60">
        <v>47</v>
      </c>
      <c r="C60" s="20" t="s">
        <v>59</v>
      </c>
      <c r="D60" s="41" t="e">
        <f>#REF!+#REF!+#REF!+#REF!+#REF!+#REF!+#REF! +#REF!</f>
        <v>#REF!</v>
      </c>
      <c r="E60" s="13"/>
      <c r="F60" s="13"/>
      <c r="G60" s="13"/>
      <c r="H60" s="13"/>
      <c r="I60" s="13"/>
      <c r="J60" s="13"/>
      <c r="K60" s="13"/>
      <c r="L60" s="13"/>
      <c r="M60" s="13"/>
      <c r="N60" s="13"/>
      <c r="O60" s="13"/>
      <c r="P60" s="13"/>
      <c r="Q60" s="13"/>
      <c r="R60" s="13"/>
      <c r="S60" s="13"/>
    </row>
    <row r="61" spans="2:19" ht="30" customHeight="1" x14ac:dyDescent="0.25">
      <c r="B61" s="60">
        <v>48</v>
      </c>
      <c r="C61" s="20" t="s">
        <v>60</v>
      </c>
      <c r="D61" s="41" t="e">
        <f>#REF!</f>
        <v>#REF!</v>
      </c>
      <c r="E61" s="13"/>
      <c r="F61" s="13"/>
      <c r="G61" s="13"/>
      <c r="H61" s="13"/>
      <c r="I61" s="13"/>
      <c r="J61" s="13"/>
      <c r="K61" s="13"/>
      <c r="L61" s="13"/>
      <c r="M61" s="13"/>
      <c r="N61" s="13"/>
      <c r="O61" s="13"/>
      <c r="P61" s="13"/>
      <c r="Q61" s="13"/>
      <c r="R61" s="13"/>
      <c r="S61" s="13"/>
    </row>
    <row r="62" spans="2:19" ht="30" customHeight="1" x14ac:dyDescent="0.25">
      <c r="B62" s="60">
        <v>49</v>
      </c>
      <c r="C62" s="23" t="s">
        <v>61</v>
      </c>
      <c r="D62" s="41" t="e">
        <f>SUM(D59:D61)</f>
        <v>#REF!</v>
      </c>
      <c r="E62" s="13"/>
      <c r="F62" s="13"/>
      <c r="G62" s="13"/>
      <c r="H62" s="13"/>
      <c r="I62" s="13"/>
      <c r="J62" s="13"/>
      <c r="K62" s="13"/>
      <c r="L62" s="13"/>
      <c r="M62" s="13"/>
      <c r="N62" s="13"/>
      <c r="O62" s="13"/>
      <c r="P62" s="13"/>
      <c r="Q62" s="13"/>
      <c r="R62" s="13"/>
      <c r="S62" s="13"/>
    </row>
    <row r="63" spans="2:19" ht="30" customHeight="1" x14ac:dyDescent="0.25">
      <c r="B63" s="60">
        <v>50</v>
      </c>
      <c r="C63" s="21" t="s">
        <v>62</v>
      </c>
      <c r="D63" s="41" t="e">
        <f>#REF!</f>
        <v>#REF!</v>
      </c>
      <c r="E63" s="13"/>
      <c r="F63" s="13"/>
      <c r="G63" s="13"/>
      <c r="H63" s="13"/>
      <c r="I63" s="13"/>
      <c r="J63" s="13"/>
      <c r="K63" s="13"/>
      <c r="L63" s="13"/>
      <c r="M63" s="13"/>
      <c r="N63" s="13"/>
      <c r="O63" s="13"/>
      <c r="P63" s="13"/>
      <c r="Q63" s="13"/>
      <c r="R63" s="13"/>
      <c r="S63" s="13"/>
    </row>
    <row r="64" spans="2:19" s="55" customFormat="1" ht="30" customHeight="1" thickBot="1" x14ac:dyDescent="0.3">
      <c r="C64" s="54"/>
      <c r="D64" s="51"/>
      <c r="E64" s="52"/>
      <c r="F64" s="52"/>
      <c r="G64" s="52"/>
      <c r="H64" s="52"/>
      <c r="I64" s="52"/>
      <c r="J64" s="52"/>
      <c r="K64" s="52"/>
      <c r="L64" s="52"/>
      <c r="M64" s="52"/>
      <c r="N64" s="52"/>
      <c r="O64" s="1"/>
      <c r="P64" s="1"/>
      <c r="Q64" s="1"/>
      <c r="R64" s="1"/>
      <c r="S64" s="1"/>
    </row>
    <row r="65" spans="3:19" ht="30" customHeight="1" thickBot="1" x14ac:dyDescent="0.3">
      <c r="C65" s="81"/>
      <c r="D65" s="52"/>
      <c r="F65" s="65" t="s">
        <v>115</v>
      </c>
      <c r="G65" s="66">
        <v>113525000</v>
      </c>
      <c r="O65" s="1"/>
      <c r="P65" s="1"/>
      <c r="Q65" s="1"/>
      <c r="R65" s="1"/>
      <c r="S65" s="1"/>
    </row>
    <row r="66" spans="3:19" s="53" customFormat="1" ht="48" customHeight="1" x14ac:dyDescent="0.25">
      <c r="C66" s="81"/>
      <c r="D66" s="82"/>
      <c r="E66" s="52"/>
      <c r="F66" s="52"/>
      <c r="G66" s="52"/>
      <c r="H66" s="52"/>
      <c r="I66" s="52"/>
      <c r="J66" s="52"/>
      <c r="K66" s="52"/>
      <c r="L66" s="52"/>
      <c r="M66" s="52"/>
      <c r="N66" s="52"/>
      <c r="O66" s="52"/>
      <c r="P66" s="52"/>
      <c r="Q66" s="52"/>
      <c r="R66" s="52"/>
      <c r="S66" s="52"/>
    </row>
    <row r="67" spans="3:19" s="53" customFormat="1" ht="30" customHeight="1" x14ac:dyDescent="0.25">
      <c r="C67" s="81"/>
      <c r="D67" s="83"/>
      <c r="E67" s="52"/>
      <c r="F67" s="52"/>
      <c r="G67" s="52"/>
      <c r="H67" s="52"/>
      <c r="I67" s="52"/>
      <c r="J67" s="52"/>
      <c r="K67" s="52"/>
      <c r="L67" s="52"/>
      <c r="M67" s="52"/>
      <c r="N67" s="52"/>
      <c r="O67" s="52"/>
      <c r="P67" s="52"/>
      <c r="Q67" s="52"/>
      <c r="R67" s="52"/>
      <c r="S67" s="52"/>
    </row>
    <row r="68" spans="3:19" ht="30" hidden="1" customHeight="1" x14ac:dyDescent="0.25"/>
    <row r="69" spans="3:19" ht="30" hidden="1" customHeight="1" x14ac:dyDescent="0.25"/>
    <row r="70" spans="3:19" ht="30" hidden="1" customHeight="1" x14ac:dyDescent="0.25"/>
    <row r="71" spans="3:19" ht="30" hidden="1" customHeight="1" x14ac:dyDescent="0.25"/>
    <row r="72" spans="3:19" ht="30" hidden="1" customHeight="1" x14ac:dyDescent="0.25"/>
    <row r="73" spans="3:19" ht="30" hidden="1" customHeight="1" x14ac:dyDescent="0.25"/>
    <row r="74" spans="3:19" ht="30" hidden="1" customHeight="1" x14ac:dyDescent="0.25"/>
    <row r="75" spans="3:19" ht="30" hidden="1" customHeight="1" x14ac:dyDescent="0.25"/>
    <row r="76" spans="3:19" ht="30" hidden="1" customHeight="1" x14ac:dyDescent="0.25"/>
    <row r="77" spans="3:19" ht="30" hidden="1" customHeight="1" x14ac:dyDescent="0.25"/>
    <row r="78" spans="3:19" ht="30" hidden="1" customHeight="1" x14ac:dyDescent="0.25"/>
    <row r="79" spans="3:19" ht="30" hidden="1" customHeight="1" x14ac:dyDescent="0.25"/>
    <row r="80" spans="3:19" ht="30" hidden="1" customHeight="1" x14ac:dyDescent="0.25"/>
    <row r="81" ht="30" hidden="1" customHeight="1" x14ac:dyDescent="0.25"/>
    <row r="82" ht="30" hidden="1" customHeight="1" x14ac:dyDescent="0.25"/>
    <row r="83" ht="30" hidden="1" customHeight="1" x14ac:dyDescent="0.25"/>
    <row r="84" ht="30" hidden="1" customHeight="1" x14ac:dyDescent="0.25"/>
    <row r="85" ht="30" hidden="1" customHeight="1" x14ac:dyDescent="0.25"/>
    <row r="86" ht="30" hidden="1" customHeight="1" x14ac:dyDescent="0.25"/>
    <row r="87" ht="30" hidden="1" customHeight="1" x14ac:dyDescent="0.25"/>
    <row r="88" ht="30" hidden="1" customHeight="1" x14ac:dyDescent="0.25"/>
    <row r="89" ht="30" hidden="1" customHeight="1" x14ac:dyDescent="0.25"/>
    <row r="90" ht="30" hidden="1" customHeight="1" x14ac:dyDescent="0.25"/>
    <row r="91" ht="30" hidden="1" customHeight="1" x14ac:dyDescent="0.25"/>
    <row r="92" ht="30" hidden="1" customHeight="1" x14ac:dyDescent="0.25"/>
    <row r="93" ht="30" hidden="1" customHeight="1" x14ac:dyDescent="0.25"/>
    <row r="94" ht="30" hidden="1" customHeight="1" x14ac:dyDescent="0.25"/>
    <row r="95" ht="30" hidden="1" customHeight="1" x14ac:dyDescent="0.25"/>
    <row r="96" ht="30" hidden="1" customHeight="1" x14ac:dyDescent="0.25"/>
    <row r="97" ht="30" hidden="1" customHeight="1" x14ac:dyDescent="0.25"/>
    <row r="98" ht="30" hidden="1" customHeight="1" x14ac:dyDescent="0.25"/>
    <row r="99" ht="30" hidden="1" customHeight="1" x14ac:dyDescent="0.25"/>
    <row r="100" ht="30" hidden="1" customHeight="1" x14ac:dyDescent="0.25"/>
    <row r="101" ht="30" hidden="1" customHeight="1" x14ac:dyDescent="0.25"/>
    <row r="102" ht="30" hidden="1" customHeight="1" x14ac:dyDescent="0.25"/>
    <row r="103" ht="30" hidden="1" customHeight="1" x14ac:dyDescent="0.25"/>
    <row r="104" ht="30" hidden="1" customHeight="1" x14ac:dyDescent="0.25"/>
    <row r="105" ht="30" hidden="1" customHeight="1" x14ac:dyDescent="0.25"/>
    <row r="106" ht="30" hidden="1" customHeight="1" x14ac:dyDescent="0.25"/>
    <row r="107" ht="30" hidden="1" customHeight="1" x14ac:dyDescent="0.25"/>
    <row r="108" ht="30" hidden="1" customHeight="1" x14ac:dyDescent="0.25"/>
    <row r="109" ht="30" hidden="1" customHeight="1" x14ac:dyDescent="0.25"/>
    <row r="110" ht="30" hidden="1" customHeight="1" x14ac:dyDescent="0.25"/>
    <row r="111" ht="30" hidden="1" customHeight="1" x14ac:dyDescent="0.25"/>
    <row r="112" ht="30" hidden="1" customHeight="1" x14ac:dyDescent="0.25"/>
    <row r="113" ht="30" hidden="1" customHeight="1" x14ac:dyDescent="0.25"/>
    <row r="114" ht="30" hidden="1" customHeight="1" x14ac:dyDescent="0.25"/>
    <row r="115" ht="30" hidden="1" customHeight="1" x14ac:dyDescent="0.25"/>
    <row r="116" ht="30" hidden="1" customHeight="1" x14ac:dyDescent="0.25"/>
    <row r="117" ht="30" hidden="1" customHeight="1" x14ac:dyDescent="0.25"/>
    <row r="118" ht="30" hidden="1" customHeight="1" x14ac:dyDescent="0.25"/>
    <row r="119" ht="30" hidden="1" customHeight="1" x14ac:dyDescent="0.25"/>
    <row r="120" ht="30" hidden="1" customHeight="1" x14ac:dyDescent="0.25"/>
    <row r="121" ht="30" hidden="1" customHeight="1" x14ac:dyDescent="0.25"/>
    <row r="122" ht="30" hidden="1" customHeight="1" x14ac:dyDescent="0.25"/>
    <row r="123" ht="30" hidden="1" customHeight="1" x14ac:dyDescent="0.25"/>
    <row r="124" ht="30" hidden="1" customHeight="1" x14ac:dyDescent="0.25"/>
    <row r="125" ht="30" hidden="1" customHeight="1" x14ac:dyDescent="0.25"/>
    <row r="126" ht="30" hidden="1" customHeight="1" x14ac:dyDescent="0.25"/>
    <row r="127" ht="30" hidden="1" customHeight="1" x14ac:dyDescent="0.25"/>
    <row r="128" ht="30" hidden="1" customHeight="1" x14ac:dyDescent="0.25"/>
    <row r="129" ht="30" hidden="1" customHeight="1" x14ac:dyDescent="0.25"/>
    <row r="130" ht="30" hidden="1" customHeight="1" x14ac:dyDescent="0.25"/>
    <row r="131" ht="30" hidden="1" customHeight="1" x14ac:dyDescent="0.25"/>
    <row r="132" ht="30" hidden="1" customHeight="1" x14ac:dyDescent="0.25"/>
    <row r="133" ht="30" hidden="1" customHeight="1" x14ac:dyDescent="0.25"/>
    <row r="134" ht="30" hidden="1" customHeight="1" x14ac:dyDescent="0.25"/>
    <row r="135" ht="30" hidden="1" customHeight="1" x14ac:dyDescent="0.25"/>
    <row r="136" ht="30" hidden="1" customHeight="1" x14ac:dyDescent="0.25"/>
    <row r="137" ht="30" hidden="1" customHeight="1" x14ac:dyDescent="0.25"/>
    <row r="138" ht="30" hidden="1" customHeight="1" x14ac:dyDescent="0.25"/>
    <row r="139" ht="30" hidden="1" customHeight="1" x14ac:dyDescent="0.25"/>
    <row r="140" ht="30" hidden="1" customHeight="1" x14ac:dyDescent="0.25"/>
    <row r="141" ht="30" hidden="1" customHeight="1" x14ac:dyDescent="0.25"/>
    <row r="142" ht="30" hidden="1" customHeight="1" x14ac:dyDescent="0.25"/>
    <row r="143" ht="30" hidden="1" customHeight="1" x14ac:dyDescent="0.25"/>
    <row r="144" ht="30" hidden="1" customHeight="1" x14ac:dyDescent="0.25"/>
    <row r="145" ht="30" hidden="1" customHeight="1" x14ac:dyDescent="0.25"/>
    <row r="146" ht="30" hidden="1" customHeight="1" x14ac:dyDescent="0.25"/>
    <row r="147" ht="30" hidden="1" customHeight="1" x14ac:dyDescent="0.25"/>
    <row r="148" ht="30" hidden="1" customHeight="1" x14ac:dyDescent="0.25"/>
    <row r="149" ht="30" hidden="1" customHeight="1" x14ac:dyDescent="0.25"/>
    <row r="150" ht="30" hidden="1" customHeight="1" x14ac:dyDescent="0.25"/>
    <row r="151" ht="30" hidden="1" customHeight="1" x14ac:dyDescent="0.25"/>
    <row r="152" ht="30" hidden="1" customHeight="1" x14ac:dyDescent="0.25"/>
    <row r="153" ht="30" hidden="1" customHeight="1" x14ac:dyDescent="0.25"/>
    <row r="154" ht="30" hidden="1" customHeight="1" x14ac:dyDescent="0.25"/>
    <row r="155" ht="30" hidden="1" customHeight="1" x14ac:dyDescent="0.25"/>
    <row r="156" ht="30" hidden="1" customHeight="1" x14ac:dyDescent="0.25"/>
    <row r="157" ht="30" hidden="1" customHeight="1" x14ac:dyDescent="0.25"/>
    <row r="158" ht="30" hidden="1" customHeight="1" x14ac:dyDescent="0.25"/>
    <row r="159" ht="30" hidden="1" customHeight="1" x14ac:dyDescent="0.25"/>
    <row r="160" ht="30" hidden="1" customHeight="1" x14ac:dyDescent="0.25"/>
    <row r="161" ht="30" hidden="1" customHeight="1" x14ac:dyDescent="0.25"/>
    <row r="162" ht="30" hidden="1" customHeight="1" x14ac:dyDescent="0.25"/>
    <row r="163" ht="30" hidden="1" customHeight="1" x14ac:dyDescent="0.25"/>
    <row r="164" ht="30" hidden="1" customHeight="1" x14ac:dyDescent="0.25"/>
    <row r="165" ht="30" hidden="1" customHeight="1" x14ac:dyDescent="0.25"/>
    <row r="166" ht="30" hidden="1" customHeight="1" x14ac:dyDescent="0.25"/>
    <row r="167" ht="30" hidden="1" customHeight="1" x14ac:dyDescent="0.25"/>
    <row r="168" ht="30" hidden="1" customHeight="1" x14ac:dyDescent="0.25"/>
    <row r="169" ht="30" hidden="1" customHeight="1" x14ac:dyDescent="0.25"/>
    <row r="170" ht="30" hidden="1" customHeight="1" x14ac:dyDescent="0.25"/>
    <row r="171" ht="30" hidden="1" customHeight="1" x14ac:dyDescent="0.25"/>
    <row r="172" ht="30" hidden="1" customHeight="1" x14ac:dyDescent="0.25"/>
    <row r="173" ht="30" hidden="1" customHeight="1" x14ac:dyDescent="0.25"/>
    <row r="174" ht="30" hidden="1" customHeight="1" x14ac:dyDescent="0.25"/>
    <row r="175" ht="30" hidden="1" customHeight="1" x14ac:dyDescent="0.25"/>
    <row r="176" ht="30" hidden="1" customHeight="1" x14ac:dyDescent="0.25"/>
    <row r="177" ht="30" hidden="1" customHeight="1" x14ac:dyDescent="0.25"/>
    <row r="178" ht="30" hidden="1" customHeight="1" x14ac:dyDescent="0.25"/>
    <row r="179" ht="30" hidden="1" customHeight="1" x14ac:dyDescent="0.25"/>
    <row r="180" ht="30" hidden="1" customHeight="1" x14ac:dyDescent="0.25"/>
    <row r="181" ht="30" hidden="1" customHeight="1" x14ac:dyDescent="0.25"/>
    <row r="182" ht="30" hidden="1" customHeight="1" x14ac:dyDescent="0.25"/>
    <row r="183" ht="30" hidden="1" customHeight="1" x14ac:dyDescent="0.25"/>
    <row r="184" ht="30" hidden="1" customHeight="1" x14ac:dyDescent="0.25"/>
    <row r="185" ht="30" hidden="1" customHeight="1" x14ac:dyDescent="0.25"/>
    <row r="186" ht="30" hidden="1" customHeight="1" x14ac:dyDescent="0.25"/>
    <row r="187" ht="30" hidden="1" customHeight="1" x14ac:dyDescent="0.25"/>
    <row r="188" ht="30" hidden="1" customHeight="1" x14ac:dyDescent="0.25"/>
    <row r="189" ht="30" hidden="1" customHeight="1" x14ac:dyDescent="0.25"/>
    <row r="190" ht="30" hidden="1" customHeight="1" x14ac:dyDescent="0.25"/>
    <row r="191" ht="30" hidden="1" customHeight="1" x14ac:dyDescent="0.25"/>
    <row r="192" ht="30" hidden="1" customHeight="1" x14ac:dyDescent="0.25"/>
    <row r="193" ht="30" hidden="1" customHeight="1" x14ac:dyDescent="0.25"/>
    <row r="194" ht="30" hidden="1" customHeight="1" x14ac:dyDescent="0.25"/>
    <row r="195" ht="30" hidden="1" customHeight="1" x14ac:dyDescent="0.25"/>
    <row r="196" ht="30" hidden="1" customHeight="1" x14ac:dyDescent="0.25"/>
    <row r="197" ht="30" hidden="1" customHeight="1" x14ac:dyDescent="0.25"/>
    <row r="198" ht="30" hidden="1" customHeight="1" x14ac:dyDescent="0.25"/>
    <row r="199" ht="30" hidden="1" customHeight="1" x14ac:dyDescent="0.25"/>
    <row r="200" ht="30" hidden="1" customHeight="1" x14ac:dyDescent="0.25"/>
    <row r="201" ht="30" hidden="1" customHeight="1" x14ac:dyDescent="0.25"/>
    <row r="202" ht="30" hidden="1" customHeight="1" x14ac:dyDescent="0.25"/>
    <row r="203" ht="30" hidden="1" customHeight="1" x14ac:dyDescent="0.25"/>
    <row r="204" ht="30" hidden="1" customHeight="1" x14ac:dyDescent="0.25"/>
    <row r="205" ht="30" hidden="1" customHeight="1" x14ac:dyDescent="0.25"/>
    <row r="206" ht="30" hidden="1" customHeight="1" x14ac:dyDescent="0.25"/>
    <row r="207" ht="30" hidden="1" customHeight="1" x14ac:dyDescent="0.25"/>
    <row r="208" ht="30" hidden="1" customHeight="1" x14ac:dyDescent="0.25"/>
    <row r="209" ht="30" hidden="1" customHeight="1" x14ac:dyDescent="0.25"/>
    <row r="210" ht="30" hidden="1" customHeight="1" x14ac:dyDescent="0.25"/>
    <row r="211" ht="30" hidden="1" customHeight="1" x14ac:dyDescent="0.25"/>
    <row r="212" ht="30" hidden="1" customHeight="1" x14ac:dyDescent="0.25"/>
    <row r="213" ht="30" hidden="1" customHeight="1" x14ac:dyDescent="0.25"/>
    <row r="214" ht="30" hidden="1" customHeight="1" x14ac:dyDescent="0.25"/>
    <row r="215" ht="30" hidden="1" customHeight="1" x14ac:dyDescent="0.25"/>
    <row r="216" ht="30" hidden="1" customHeight="1" x14ac:dyDescent="0.25"/>
    <row r="217" ht="30" hidden="1" customHeight="1" x14ac:dyDescent="0.25"/>
    <row r="218" ht="30" hidden="1" customHeight="1" x14ac:dyDescent="0.25"/>
    <row r="219" ht="30" hidden="1" customHeight="1" x14ac:dyDescent="0.25"/>
    <row r="220" ht="30" hidden="1" customHeight="1" x14ac:dyDescent="0.25"/>
    <row r="221" ht="30" hidden="1" customHeight="1" x14ac:dyDescent="0.25"/>
    <row r="222" ht="30" hidden="1" customHeight="1" x14ac:dyDescent="0.25"/>
    <row r="223" ht="30" hidden="1" customHeight="1" x14ac:dyDescent="0.25"/>
    <row r="224" ht="30" hidden="1" customHeight="1" x14ac:dyDescent="0.25"/>
    <row r="225" ht="30" hidden="1" customHeight="1" x14ac:dyDescent="0.25"/>
    <row r="226" ht="30" hidden="1" customHeight="1" x14ac:dyDescent="0.25"/>
    <row r="227" ht="30" hidden="1" customHeight="1" x14ac:dyDescent="0.25"/>
    <row r="228" ht="30" hidden="1" customHeight="1" x14ac:dyDescent="0.25"/>
    <row r="229" ht="30" hidden="1" customHeight="1" x14ac:dyDescent="0.25"/>
    <row r="230" ht="30" hidden="1" customHeight="1" x14ac:dyDescent="0.25"/>
    <row r="231" ht="30" hidden="1" customHeight="1" x14ac:dyDescent="0.25"/>
    <row r="232" ht="30" hidden="1" customHeight="1" x14ac:dyDescent="0.25"/>
    <row r="233" ht="30" hidden="1" customHeight="1" x14ac:dyDescent="0.25"/>
    <row r="234" ht="30" hidden="1" customHeight="1" x14ac:dyDescent="0.25"/>
    <row r="235" ht="30" hidden="1" customHeight="1" x14ac:dyDescent="0.25"/>
    <row r="236" ht="30" hidden="1" customHeight="1" x14ac:dyDescent="0.25"/>
    <row r="237" ht="30" hidden="1" customHeight="1" x14ac:dyDescent="0.25"/>
    <row r="238" ht="30" hidden="1" customHeight="1" x14ac:dyDescent="0.25"/>
    <row r="239" ht="30" hidden="1" customHeight="1" x14ac:dyDescent="0.25"/>
    <row r="240" ht="30" hidden="1" customHeight="1" x14ac:dyDescent="0.25"/>
    <row r="241" ht="30" hidden="1" customHeight="1" x14ac:dyDescent="0.25"/>
    <row r="242" ht="30" hidden="1" customHeight="1" x14ac:dyDescent="0.25"/>
    <row r="243" ht="30" hidden="1" customHeight="1" x14ac:dyDescent="0.25"/>
    <row r="244" ht="30" hidden="1" customHeight="1" x14ac:dyDescent="0.25"/>
    <row r="245" ht="30" hidden="1" customHeight="1" x14ac:dyDescent="0.25"/>
    <row r="246" ht="30" hidden="1" customHeight="1" x14ac:dyDescent="0.25"/>
    <row r="247" ht="30" hidden="1" customHeight="1" x14ac:dyDescent="0.25"/>
    <row r="248" ht="30" hidden="1" customHeight="1" x14ac:dyDescent="0.25"/>
    <row r="249" ht="30" hidden="1" customHeight="1" x14ac:dyDescent="0.25"/>
    <row r="250" ht="30" hidden="1" customHeight="1" x14ac:dyDescent="0.25"/>
    <row r="251" ht="30" hidden="1" customHeight="1" x14ac:dyDescent="0.25"/>
    <row r="252" ht="30" hidden="1" customHeight="1" x14ac:dyDescent="0.25"/>
    <row r="253" ht="30" hidden="1" customHeight="1" x14ac:dyDescent="0.25"/>
    <row r="254" ht="30" hidden="1" customHeight="1" x14ac:dyDescent="0.25"/>
    <row r="255" ht="30" hidden="1" customHeight="1" x14ac:dyDescent="0.25"/>
    <row r="256" ht="30" hidden="1" customHeight="1" x14ac:dyDescent="0.25"/>
    <row r="257" ht="30" hidden="1" customHeight="1" x14ac:dyDescent="0.25"/>
    <row r="258" ht="30" hidden="1" customHeight="1" x14ac:dyDescent="0.25"/>
    <row r="259" ht="30" hidden="1" customHeight="1" x14ac:dyDescent="0.25"/>
    <row r="260" ht="30" hidden="1" customHeight="1" x14ac:dyDescent="0.25"/>
    <row r="261" ht="30" hidden="1" customHeight="1" x14ac:dyDescent="0.25"/>
    <row r="262" ht="30" hidden="1" customHeight="1" x14ac:dyDescent="0.25"/>
    <row r="263" ht="30" hidden="1" customHeight="1" x14ac:dyDescent="0.25"/>
    <row r="264" ht="30" hidden="1" customHeight="1" x14ac:dyDescent="0.25"/>
    <row r="265" ht="30" hidden="1" customHeight="1" x14ac:dyDescent="0.25"/>
    <row r="266" ht="30" hidden="1" customHeight="1" x14ac:dyDescent="0.25"/>
    <row r="267" ht="30" hidden="1" customHeight="1" x14ac:dyDescent="0.25"/>
    <row r="268" ht="30" hidden="1" customHeight="1" x14ac:dyDescent="0.25"/>
    <row r="269" ht="30" hidden="1" customHeight="1" x14ac:dyDescent="0.25"/>
    <row r="270" ht="30" hidden="1" customHeight="1" x14ac:dyDescent="0.25"/>
    <row r="271" ht="30" hidden="1" customHeight="1" x14ac:dyDescent="0.25"/>
    <row r="272" ht="30" hidden="1" customHeight="1" x14ac:dyDescent="0.25"/>
    <row r="273" ht="30" hidden="1" customHeight="1" x14ac:dyDescent="0.25"/>
    <row r="274" ht="30" hidden="1" customHeight="1" x14ac:dyDescent="0.25"/>
    <row r="275" ht="30" hidden="1" customHeight="1" x14ac:dyDescent="0.25"/>
    <row r="276" ht="30" hidden="1" customHeight="1" x14ac:dyDescent="0.25"/>
    <row r="277" ht="30" hidden="1" customHeight="1" x14ac:dyDescent="0.25"/>
    <row r="278" ht="30" hidden="1" customHeight="1" x14ac:dyDescent="0.25"/>
    <row r="279" ht="30" hidden="1" customHeight="1" x14ac:dyDescent="0.25"/>
    <row r="280" ht="30" hidden="1" customHeight="1" x14ac:dyDescent="0.25"/>
    <row r="281" ht="30" hidden="1" customHeight="1" x14ac:dyDescent="0.25"/>
    <row r="282" ht="30" hidden="1" customHeight="1" x14ac:dyDescent="0.25"/>
    <row r="283" ht="30" hidden="1" customHeight="1" x14ac:dyDescent="0.25"/>
    <row r="284" ht="30" hidden="1" customHeight="1" x14ac:dyDescent="0.25"/>
    <row r="285" ht="30" hidden="1" customHeight="1" x14ac:dyDescent="0.25"/>
    <row r="286" ht="30" hidden="1" customHeight="1" x14ac:dyDescent="0.25"/>
    <row r="287" ht="30" hidden="1" customHeight="1" x14ac:dyDescent="0.25"/>
    <row r="288" ht="30" hidden="1" customHeight="1" x14ac:dyDescent="0.25"/>
    <row r="289" ht="30" hidden="1" customHeight="1" x14ac:dyDescent="0.25"/>
    <row r="290" ht="30" hidden="1" customHeight="1" x14ac:dyDescent="0.25"/>
    <row r="291" ht="30" hidden="1" customHeight="1" x14ac:dyDescent="0.25"/>
    <row r="292" ht="30" hidden="1" customHeight="1" x14ac:dyDescent="0.25"/>
    <row r="293" ht="30" hidden="1" customHeight="1" x14ac:dyDescent="0.25"/>
    <row r="294" ht="30" hidden="1" customHeight="1" x14ac:dyDescent="0.25"/>
    <row r="295" ht="30" hidden="1" customHeight="1" x14ac:dyDescent="0.25"/>
    <row r="296" ht="30" hidden="1" customHeight="1" x14ac:dyDescent="0.25"/>
    <row r="297" ht="30" hidden="1" customHeight="1" x14ac:dyDescent="0.25"/>
    <row r="298" ht="30" hidden="1" customHeight="1" x14ac:dyDescent="0.25"/>
    <row r="299" ht="30" hidden="1" customHeight="1" x14ac:dyDescent="0.25"/>
    <row r="300" ht="30" hidden="1" customHeight="1" x14ac:dyDescent="0.25"/>
    <row r="301" ht="30" hidden="1" customHeight="1" x14ac:dyDescent="0.25"/>
    <row r="302" ht="30" hidden="1" customHeight="1" x14ac:dyDescent="0.25"/>
    <row r="303" ht="30" hidden="1" customHeight="1" x14ac:dyDescent="0.25"/>
    <row r="304" ht="30" hidden="1" customHeight="1" x14ac:dyDescent="0.25"/>
    <row r="305" ht="30" hidden="1" customHeight="1" x14ac:dyDescent="0.25"/>
    <row r="306" ht="30" hidden="1" customHeight="1" x14ac:dyDescent="0.25"/>
    <row r="307" ht="30" hidden="1" customHeight="1" x14ac:dyDescent="0.25"/>
    <row r="308" ht="30" hidden="1" customHeight="1" x14ac:dyDescent="0.25"/>
    <row r="309" ht="30" hidden="1" customHeight="1" x14ac:dyDescent="0.25"/>
    <row r="310" ht="30" hidden="1" customHeight="1" x14ac:dyDescent="0.25"/>
    <row r="311" ht="30" hidden="1" customHeight="1" x14ac:dyDescent="0.25"/>
    <row r="312" ht="30" hidden="1" customHeight="1" x14ac:dyDescent="0.25"/>
    <row r="313" ht="30" hidden="1" customHeight="1" x14ac:dyDescent="0.25"/>
  </sheetData>
  <mergeCells count="10">
    <mergeCell ref="C2:S2"/>
    <mergeCell ref="B7:C11"/>
    <mergeCell ref="D7:S7"/>
    <mergeCell ref="D8:D11"/>
    <mergeCell ref="E8:I8"/>
    <mergeCell ref="J8:N8"/>
    <mergeCell ref="O8:S8"/>
    <mergeCell ref="E9:I9"/>
    <mergeCell ref="J9:N9"/>
    <mergeCell ref="O9:S9"/>
  </mergeCells>
  <pageMargins left="0.7" right="0.7" top="0.75" bottom="0.75" header="0.3" footer="0.3"/>
  <pageSetup orientation="portrait" r:id="rId1"/>
  <headerFooter>
    <oddHeader>&amp;R&amp;"Century"&amp;8&amp;KE7EC06Gruppo Banco BPM - Uso Interno&amp;1#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23"/>
  <sheetViews>
    <sheetView tabSelected="1" zoomScaleNormal="100" workbookViewId="0"/>
  </sheetViews>
  <sheetFormatPr defaultColWidth="8.85546875" defaultRowHeight="15" x14ac:dyDescent="0.25"/>
  <cols>
    <col min="1" max="1" width="8.85546875" style="90"/>
    <col min="2" max="2" width="13.7109375" style="90" customWidth="1"/>
    <col min="3" max="3" width="86" style="90" bestFit="1" customWidth="1"/>
    <col min="4" max="16384" width="8.85546875" style="90"/>
  </cols>
  <sheetData>
    <row r="1" spans="1:5" ht="16.5" x14ac:dyDescent="0.3">
      <c r="A1" s="26"/>
      <c r="B1" s="26"/>
      <c r="C1" s="26"/>
      <c r="D1" s="26"/>
      <c r="E1" s="26"/>
    </row>
    <row r="2" spans="1:5" ht="16.5" x14ac:dyDescent="0.3">
      <c r="A2" s="26"/>
      <c r="B2" s="201" t="s">
        <v>124</v>
      </c>
      <c r="C2" s="201"/>
      <c r="D2" s="26"/>
      <c r="E2" s="26"/>
    </row>
    <row r="3" spans="1:5" ht="16.5" x14ac:dyDescent="0.3">
      <c r="A3" s="26"/>
      <c r="B3" s="26"/>
      <c r="C3" s="26"/>
      <c r="D3" s="26"/>
      <c r="E3" s="26"/>
    </row>
    <row r="4" spans="1:5" ht="28.5" x14ac:dyDescent="0.3">
      <c r="A4" s="26"/>
      <c r="B4" s="157" t="s">
        <v>125</v>
      </c>
      <c r="C4" s="157" t="s">
        <v>126</v>
      </c>
      <c r="D4" s="26"/>
      <c r="E4" s="26"/>
    </row>
    <row r="5" spans="1:5" ht="16.5" x14ac:dyDescent="0.3">
      <c r="A5" s="26"/>
      <c r="B5" s="158">
        <v>0</v>
      </c>
      <c r="C5" s="159" t="s">
        <v>127</v>
      </c>
      <c r="D5" s="26"/>
      <c r="E5" s="26"/>
    </row>
    <row r="6" spans="1:5" ht="16.5" x14ac:dyDescent="0.3">
      <c r="A6" s="26"/>
      <c r="B6" s="158">
        <v>1</v>
      </c>
      <c r="C6" s="160" t="s">
        <v>128</v>
      </c>
      <c r="D6" s="26"/>
      <c r="E6" s="26"/>
    </row>
    <row r="7" spans="1:5" ht="16.5" x14ac:dyDescent="0.3">
      <c r="A7" s="26"/>
      <c r="B7" s="158">
        <v>2</v>
      </c>
      <c r="C7" s="160" t="s">
        <v>129</v>
      </c>
      <c r="D7" s="26"/>
      <c r="E7" s="26"/>
    </row>
    <row r="8" spans="1:5" ht="16.5" x14ac:dyDescent="0.3">
      <c r="A8" s="26"/>
      <c r="B8" s="158">
        <v>3</v>
      </c>
      <c r="C8" s="160" t="s">
        <v>130</v>
      </c>
      <c r="D8" s="26"/>
      <c r="E8" s="26"/>
    </row>
    <row r="9" spans="1:5" ht="16.5" x14ac:dyDescent="0.3">
      <c r="A9" s="26"/>
      <c r="B9" s="26"/>
      <c r="C9" s="26"/>
      <c r="D9" s="26"/>
      <c r="E9" s="26"/>
    </row>
    <row r="10" spans="1:5" ht="16.5" x14ac:dyDescent="0.3">
      <c r="A10" s="26"/>
      <c r="B10" s="26"/>
      <c r="C10" s="26"/>
      <c r="D10" s="26"/>
      <c r="E10" s="26"/>
    </row>
    <row r="11" spans="1:5" ht="16.5" x14ac:dyDescent="0.3">
      <c r="A11" s="26"/>
      <c r="B11" s="26"/>
      <c r="C11" s="26"/>
      <c r="D11" s="26"/>
      <c r="E11" s="26"/>
    </row>
    <row r="12" spans="1:5" ht="16.5" x14ac:dyDescent="0.3">
      <c r="A12" s="26"/>
      <c r="B12" s="26"/>
      <c r="C12" s="26"/>
      <c r="D12" s="26"/>
      <c r="E12" s="26"/>
    </row>
    <row r="13" spans="1:5" ht="16.5" x14ac:dyDescent="0.3">
      <c r="A13" s="26"/>
      <c r="B13" s="26"/>
      <c r="C13" s="26"/>
      <c r="D13" s="26"/>
      <c r="E13" s="26"/>
    </row>
    <row r="14" spans="1:5" ht="16.5" x14ac:dyDescent="0.3">
      <c r="A14" s="26"/>
      <c r="B14" s="26"/>
      <c r="C14" s="26"/>
      <c r="D14" s="26"/>
      <c r="E14" s="26"/>
    </row>
    <row r="15" spans="1:5" ht="57" x14ac:dyDescent="0.3">
      <c r="A15" s="26"/>
      <c r="B15" s="26"/>
      <c r="C15" s="161" t="s">
        <v>131</v>
      </c>
      <c r="D15" s="26"/>
      <c r="E15" s="26"/>
    </row>
    <row r="16" spans="1:5" ht="16.5" x14ac:dyDescent="0.3">
      <c r="A16" s="26"/>
      <c r="B16" s="26"/>
      <c r="C16" s="26"/>
      <c r="D16" s="26"/>
      <c r="E16" s="26"/>
    </row>
    <row r="17" spans="1:5" ht="16.5" x14ac:dyDescent="0.3">
      <c r="A17" s="26"/>
      <c r="B17" s="26"/>
      <c r="C17" s="26"/>
      <c r="D17" s="26"/>
      <c r="E17" s="26"/>
    </row>
    <row r="18" spans="1:5" ht="16.5" x14ac:dyDescent="0.3">
      <c r="A18" s="26"/>
      <c r="B18" s="26"/>
      <c r="C18" s="26"/>
      <c r="D18" s="26"/>
      <c r="E18" s="26"/>
    </row>
    <row r="19" spans="1:5" ht="16.5" x14ac:dyDescent="0.3">
      <c r="A19" s="26"/>
      <c r="B19" s="26"/>
      <c r="C19" s="26"/>
      <c r="D19" s="26"/>
      <c r="E19" s="26"/>
    </row>
    <row r="20" spans="1:5" ht="16.5" x14ac:dyDescent="0.3">
      <c r="A20" s="26"/>
      <c r="B20" s="26"/>
      <c r="C20" s="26"/>
      <c r="D20" s="26"/>
      <c r="E20" s="26"/>
    </row>
    <row r="21" spans="1:5" ht="16.5" x14ac:dyDescent="0.3">
      <c r="A21" s="26"/>
      <c r="B21" s="26"/>
      <c r="C21" s="26"/>
      <c r="D21" s="26"/>
      <c r="E21" s="26"/>
    </row>
    <row r="22" spans="1:5" ht="16.5" x14ac:dyDescent="0.3">
      <c r="A22" s="26"/>
      <c r="B22" s="26"/>
      <c r="C22" s="26"/>
      <c r="D22" s="26"/>
      <c r="E22" s="26"/>
    </row>
    <row r="23" spans="1:5" ht="16.5" x14ac:dyDescent="0.3">
      <c r="A23" s="26"/>
      <c r="B23" s="26"/>
      <c r="C23" s="26"/>
      <c r="D23" s="26"/>
      <c r="E23" s="26"/>
    </row>
  </sheetData>
  <mergeCells count="1">
    <mergeCell ref="B2:C2"/>
  </mergeCells>
  <hyperlinks>
    <hyperlink ref="C5" location="'0. Summary of KPIs'!A1" display="Summary of KPIs" xr:uid="{00000000-0004-0000-1200-000000000000}"/>
    <hyperlink ref="C6" location="'1.Eligible assets (GAR,off-bal)'!A1" display="Assets for the calculation of GAR" xr:uid="{00000000-0004-0000-1200-000001000000}"/>
    <hyperlink ref="C7" location="'2.GAR - Sector information'!A1" display="GAR sector information" xr:uid="{00000000-0004-0000-1200-000002000000}"/>
    <hyperlink ref="C8" location="'3.GAR KPIs Stock'!A1" display="GAR KPI stock" xr:uid="{00000000-0004-0000-1200-000003000000}"/>
  </hyperlinks>
  <pageMargins left="0.70866141732283472" right="0.70866141732283472" top="1.1417322834645669" bottom="0.74803149606299213" header="0.70866141732283472" footer="0.31496062992125984"/>
  <pageSetup paperSize="9" orientation="landscape" r:id="rId1"/>
  <headerFooter>
    <oddHeader>&amp;C
Annex VI&amp;R&amp;"Century"&amp;8&amp;KE7EC06Gruppo Banco BPM - Uso Interno&amp;1#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9" filterMode="1">
    <tabColor rgb="FF00B050"/>
  </sheetPr>
  <dimension ref="A1:Z61"/>
  <sheetViews>
    <sheetView topLeftCell="N1" workbookViewId="0">
      <selection activeCell="B6" sqref="B6:C10"/>
    </sheetView>
  </sheetViews>
  <sheetFormatPr defaultColWidth="8.85546875" defaultRowHeight="15" x14ac:dyDescent="0.25"/>
  <cols>
    <col min="1" max="24" width="40" style="64" customWidth="1"/>
    <col min="25" max="16384" width="8.85546875" style="64"/>
  </cols>
  <sheetData>
    <row r="1" spans="1:26" ht="55.7" customHeight="1" x14ac:dyDescent="0.25">
      <c r="A1" s="63" t="s">
        <v>97</v>
      </c>
      <c r="B1" s="63" t="s">
        <v>98</v>
      </c>
      <c r="C1" s="63" t="s">
        <v>99</v>
      </c>
      <c r="D1" s="63" t="s">
        <v>100</v>
      </c>
      <c r="E1" s="63" t="s">
        <v>82</v>
      </c>
      <c r="F1" s="63" t="s">
        <v>111</v>
      </c>
      <c r="G1" s="63" t="s">
        <v>86</v>
      </c>
      <c r="H1" s="63" t="s">
        <v>83</v>
      </c>
      <c r="I1" s="63" t="s">
        <v>84</v>
      </c>
      <c r="J1" s="63" t="s">
        <v>85</v>
      </c>
      <c r="K1" s="63" t="s">
        <v>101</v>
      </c>
      <c r="L1" s="63" t="s">
        <v>102</v>
      </c>
      <c r="M1" s="63" t="s">
        <v>89</v>
      </c>
      <c r="N1" s="63" t="s">
        <v>103</v>
      </c>
      <c r="O1" s="63" t="s">
        <v>90</v>
      </c>
      <c r="P1" s="63" t="s">
        <v>104</v>
      </c>
      <c r="Q1" s="63" t="s">
        <v>105</v>
      </c>
      <c r="R1" s="63" t="s">
        <v>91</v>
      </c>
      <c r="S1" s="63" t="s">
        <v>92</v>
      </c>
      <c r="T1" s="63" t="s">
        <v>93</v>
      </c>
      <c r="U1" s="63" t="s">
        <v>94</v>
      </c>
      <c r="V1" s="63" t="s">
        <v>95</v>
      </c>
      <c r="W1" s="63" t="s">
        <v>96</v>
      </c>
      <c r="X1" s="63" t="s">
        <v>106</v>
      </c>
      <c r="Y1" s="64" t="s">
        <v>109</v>
      </c>
      <c r="Z1" s="64" t="s">
        <v>110</v>
      </c>
    </row>
    <row r="2" spans="1:26" hidden="1" x14ac:dyDescent="0.25">
      <c r="A2" s="64" t="s">
        <v>78</v>
      </c>
      <c r="B2" s="64" t="s">
        <v>88</v>
      </c>
      <c r="C2" s="64" t="s">
        <v>107</v>
      </c>
      <c r="D2" s="64" t="s">
        <v>75</v>
      </c>
      <c r="E2" s="64" t="s">
        <v>75</v>
      </c>
      <c r="F2" s="64" t="s">
        <v>75</v>
      </c>
      <c r="G2" s="64" t="s">
        <v>75</v>
      </c>
      <c r="H2" s="64" t="s">
        <v>75</v>
      </c>
      <c r="I2" s="64" t="s">
        <v>75</v>
      </c>
      <c r="J2" s="64" t="s">
        <v>75</v>
      </c>
      <c r="K2" s="64" t="s">
        <v>75</v>
      </c>
      <c r="L2" s="64" t="s">
        <v>75</v>
      </c>
      <c r="M2" s="64" t="s">
        <v>76</v>
      </c>
      <c r="N2" s="64" t="s">
        <v>75</v>
      </c>
      <c r="O2" s="64">
        <v>1229903.52</v>
      </c>
      <c r="P2" s="64">
        <v>1229903.52</v>
      </c>
      <c r="Q2" s="64">
        <v>0</v>
      </c>
      <c r="R2" s="64">
        <v>0</v>
      </c>
      <c r="S2" s="64">
        <v>0</v>
      </c>
      <c r="T2" s="64">
        <v>0</v>
      </c>
      <c r="U2" s="64">
        <v>0</v>
      </c>
      <c r="V2" s="64">
        <v>0</v>
      </c>
      <c r="W2" s="64">
        <v>0</v>
      </c>
      <c r="X2" s="58">
        <v>45345.754861111112</v>
      </c>
      <c r="Y2" s="64" t="s">
        <v>112</v>
      </c>
      <c r="Z2" s="58">
        <v>45291</v>
      </c>
    </row>
    <row r="3" spans="1:26" hidden="1" x14ac:dyDescent="0.25">
      <c r="A3" s="64" t="s">
        <v>78</v>
      </c>
      <c r="B3" s="64" t="s">
        <v>88</v>
      </c>
      <c r="C3" s="64" t="s">
        <v>107</v>
      </c>
      <c r="D3" s="64" t="s">
        <v>76</v>
      </c>
      <c r="E3" s="64" t="s">
        <v>75</v>
      </c>
      <c r="F3" s="64" t="s">
        <v>75</v>
      </c>
      <c r="G3" s="64" t="s">
        <v>75</v>
      </c>
      <c r="H3" s="64" t="s">
        <v>75</v>
      </c>
      <c r="I3" s="64" t="s">
        <v>75</v>
      </c>
      <c r="J3" s="64" t="s">
        <v>75</v>
      </c>
      <c r="K3" s="64" t="s">
        <v>75</v>
      </c>
      <c r="L3" s="64" t="s">
        <v>75</v>
      </c>
      <c r="M3" s="64" t="s">
        <v>75</v>
      </c>
      <c r="N3" s="64" t="s">
        <v>75</v>
      </c>
      <c r="O3" s="64">
        <v>3503098675.6500001</v>
      </c>
      <c r="P3" s="64">
        <v>1115346078.6175101</v>
      </c>
      <c r="Q3" s="64">
        <v>342286513.28690201</v>
      </c>
      <c r="R3" s="64">
        <v>21524419.234749999</v>
      </c>
      <c r="S3" s="64">
        <v>161061342.07462701</v>
      </c>
      <c r="T3" s="64">
        <v>3344407.0779539999</v>
      </c>
      <c r="U3" s="64">
        <v>2372316.9726439998</v>
      </c>
      <c r="V3" s="64">
        <v>2372316.9726439998</v>
      </c>
      <c r="W3" s="64">
        <v>0</v>
      </c>
      <c r="X3" s="58">
        <v>45345.754861111112</v>
      </c>
      <c r="Y3" s="64" t="s">
        <v>112</v>
      </c>
      <c r="Z3" s="58">
        <v>45291</v>
      </c>
    </row>
    <row r="4" spans="1:26" hidden="1" x14ac:dyDescent="0.25">
      <c r="A4" s="64" t="s">
        <v>78</v>
      </c>
      <c r="B4" s="64" t="s">
        <v>88</v>
      </c>
      <c r="C4" s="64" t="s">
        <v>107</v>
      </c>
      <c r="D4" s="64" t="s">
        <v>75</v>
      </c>
      <c r="E4" s="64" t="s">
        <v>75</v>
      </c>
      <c r="F4" s="64" t="s">
        <v>75</v>
      </c>
      <c r="G4" s="64" t="s">
        <v>75</v>
      </c>
      <c r="H4" s="64" t="s">
        <v>75</v>
      </c>
      <c r="I4" s="64" t="s">
        <v>75</v>
      </c>
      <c r="J4" s="64" t="s">
        <v>75</v>
      </c>
      <c r="K4" s="64" t="s">
        <v>75</v>
      </c>
      <c r="L4" s="64" t="s">
        <v>75</v>
      </c>
      <c r="M4" s="64" t="s">
        <v>75</v>
      </c>
      <c r="N4" s="64" t="s">
        <v>75</v>
      </c>
      <c r="O4" s="64">
        <v>51517539822.229897</v>
      </c>
      <c r="P4" s="64">
        <v>10726161434.1999</v>
      </c>
      <c r="Q4" s="64">
        <v>193824814.53927699</v>
      </c>
      <c r="R4" s="64">
        <v>0</v>
      </c>
      <c r="S4" s="64">
        <v>0</v>
      </c>
      <c r="T4" s="64">
        <v>0</v>
      </c>
      <c r="U4" s="64">
        <v>0</v>
      </c>
      <c r="V4" s="64">
        <v>0</v>
      </c>
      <c r="W4" s="64">
        <v>0</v>
      </c>
      <c r="X4" s="58">
        <v>45345.754861111112</v>
      </c>
      <c r="Y4" s="64" t="s">
        <v>112</v>
      </c>
      <c r="Z4" s="58">
        <v>45291</v>
      </c>
    </row>
    <row r="5" spans="1:26" hidden="1" x14ac:dyDescent="0.25">
      <c r="A5" s="64" t="s">
        <v>78</v>
      </c>
      <c r="B5" s="64" t="s">
        <v>88</v>
      </c>
      <c r="C5" s="64" t="s">
        <v>107</v>
      </c>
      <c r="D5" s="64" t="s">
        <v>75</v>
      </c>
      <c r="E5" s="64" t="s">
        <v>75</v>
      </c>
      <c r="F5" s="64" t="s">
        <v>76</v>
      </c>
      <c r="G5" s="64" t="s">
        <v>75</v>
      </c>
      <c r="H5" s="64" t="s">
        <v>75</v>
      </c>
      <c r="I5" s="64" t="s">
        <v>75</v>
      </c>
      <c r="J5" s="64" t="s">
        <v>75</v>
      </c>
      <c r="K5" s="64" t="s">
        <v>75</v>
      </c>
      <c r="L5" s="64" t="s">
        <v>75</v>
      </c>
      <c r="M5" s="64" t="s">
        <v>75</v>
      </c>
      <c r="N5" s="64" t="s">
        <v>75</v>
      </c>
      <c r="O5" s="64">
        <v>1891485333.25</v>
      </c>
      <c r="P5" s="64">
        <v>1174788289.5999999</v>
      </c>
      <c r="Q5" s="64">
        <v>812689.940256109</v>
      </c>
      <c r="R5" s="64">
        <v>0</v>
      </c>
      <c r="S5" s="64">
        <v>0</v>
      </c>
      <c r="T5" s="64">
        <v>0</v>
      </c>
      <c r="U5" s="64">
        <v>0</v>
      </c>
      <c r="V5" s="64">
        <v>0</v>
      </c>
      <c r="W5" s="64">
        <v>0</v>
      </c>
      <c r="X5" s="58">
        <v>45345.754861111112</v>
      </c>
      <c r="Y5" s="64" t="s">
        <v>112</v>
      </c>
      <c r="Z5" s="58">
        <v>45291</v>
      </c>
    </row>
    <row r="6" spans="1:26" hidden="1" x14ac:dyDescent="0.25">
      <c r="A6" s="64" t="s">
        <v>78</v>
      </c>
      <c r="B6" s="64" t="s">
        <v>88</v>
      </c>
      <c r="C6" s="64" t="s">
        <v>107</v>
      </c>
      <c r="D6" s="64" t="s">
        <v>76</v>
      </c>
      <c r="E6" s="64" t="s">
        <v>75</v>
      </c>
      <c r="F6" s="64" t="s">
        <v>76</v>
      </c>
      <c r="G6" s="64" t="s">
        <v>75</v>
      </c>
      <c r="H6" s="64" t="s">
        <v>75</v>
      </c>
      <c r="I6" s="64" t="s">
        <v>75</v>
      </c>
      <c r="J6" s="64" t="s">
        <v>75</v>
      </c>
      <c r="K6" s="64" t="s">
        <v>75</v>
      </c>
      <c r="L6" s="64" t="s">
        <v>75</v>
      </c>
      <c r="M6" s="64" t="s">
        <v>75</v>
      </c>
      <c r="N6" s="64" t="s">
        <v>75</v>
      </c>
      <c r="O6" s="64">
        <v>296065393.88</v>
      </c>
      <c r="X6" s="58">
        <v>45345.754861111112</v>
      </c>
      <c r="Y6" s="64" t="s">
        <v>112</v>
      </c>
      <c r="Z6" s="58">
        <v>45291</v>
      </c>
    </row>
    <row r="7" spans="1:26" hidden="1" x14ac:dyDescent="0.25">
      <c r="A7" s="64" t="s">
        <v>78</v>
      </c>
      <c r="B7" s="64" t="s">
        <v>88</v>
      </c>
      <c r="C7" s="64" t="s">
        <v>81</v>
      </c>
      <c r="D7" s="64" t="s">
        <v>75</v>
      </c>
      <c r="E7" s="64" t="s">
        <v>75</v>
      </c>
      <c r="F7" s="64" t="s">
        <v>75</v>
      </c>
      <c r="G7" s="64" t="s">
        <v>75</v>
      </c>
      <c r="H7" s="64" t="s">
        <v>75</v>
      </c>
      <c r="I7" s="64" t="s">
        <v>75</v>
      </c>
      <c r="J7" s="64" t="s">
        <v>75</v>
      </c>
      <c r="K7" s="64" t="s">
        <v>75</v>
      </c>
      <c r="L7" s="64" t="s">
        <v>75</v>
      </c>
      <c r="M7" s="64" t="s">
        <v>75</v>
      </c>
      <c r="N7" s="64" t="s">
        <v>75</v>
      </c>
      <c r="O7" s="64">
        <v>5859685289.1000004</v>
      </c>
      <c r="P7" s="64">
        <v>5859685289.1000004</v>
      </c>
      <c r="Q7" s="64">
        <v>0</v>
      </c>
      <c r="R7" s="64">
        <v>0</v>
      </c>
      <c r="S7" s="64">
        <v>0</v>
      </c>
      <c r="T7" s="64">
        <v>0</v>
      </c>
      <c r="U7" s="64">
        <v>0</v>
      </c>
      <c r="V7" s="64">
        <v>0</v>
      </c>
      <c r="W7" s="64">
        <v>0</v>
      </c>
      <c r="X7" s="58">
        <v>45345.754861111112</v>
      </c>
      <c r="Y7" s="64" t="s">
        <v>112</v>
      </c>
      <c r="Z7" s="58">
        <v>45291</v>
      </c>
    </row>
    <row r="8" spans="1:26" hidden="1" x14ac:dyDescent="0.25">
      <c r="A8" s="64" t="s">
        <v>78</v>
      </c>
      <c r="B8" s="64" t="s">
        <v>88</v>
      </c>
      <c r="C8" s="64" t="s">
        <v>81</v>
      </c>
      <c r="D8" s="64" t="s">
        <v>75</v>
      </c>
      <c r="E8" s="64" t="s">
        <v>75</v>
      </c>
      <c r="F8" s="64" t="s">
        <v>75</v>
      </c>
      <c r="G8" s="64" t="s">
        <v>76</v>
      </c>
      <c r="H8" s="64" t="s">
        <v>75</v>
      </c>
      <c r="I8" s="64" t="s">
        <v>75</v>
      </c>
      <c r="J8" s="64" t="s">
        <v>75</v>
      </c>
      <c r="K8" s="64" t="s">
        <v>75</v>
      </c>
      <c r="L8" s="64" t="s">
        <v>75</v>
      </c>
      <c r="M8" s="64" t="s">
        <v>76</v>
      </c>
      <c r="N8" s="64" t="s">
        <v>75</v>
      </c>
      <c r="O8" s="64">
        <v>123257161.65000001</v>
      </c>
      <c r="P8" s="64">
        <v>123257161.65000001</v>
      </c>
      <c r="Q8" s="64">
        <v>6091900.0219404101</v>
      </c>
      <c r="R8" s="64">
        <v>0</v>
      </c>
      <c r="S8" s="64">
        <v>0</v>
      </c>
      <c r="T8" s="64">
        <v>0</v>
      </c>
      <c r="U8" s="64">
        <v>0</v>
      </c>
      <c r="V8" s="64">
        <v>0</v>
      </c>
      <c r="W8" s="64">
        <v>0</v>
      </c>
      <c r="X8" s="58">
        <v>45345.754861111112</v>
      </c>
      <c r="Y8" s="64" t="s">
        <v>112</v>
      </c>
      <c r="Z8" s="58">
        <v>45291</v>
      </c>
    </row>
    <row r="9" spans="1:26" hidden="1" x14ac:dyDescent="0.25">
      <c r="A9" s="64" t="s">
        <v>78</v>
      </c>
      <c r="B9" s="64" t="s">
        <v>88</v>
      </c>
      <c r="C9" s="64" t="s">
        <v>81</v>
      </c>
      <c r="D9" s="64" t="s">
        <v>75</v>
      </c>
      <c r="E9" s="64" t="s">
        <v>75</v>
      </c>
      <c r="F9" s="64" t="s">
        <v>75</v>
      </c>
      <c r="G9" s="64" t="s">
        <v>76</v>
      </c>
      <c r="H9" s="64" t="s">
        <v>75</v>
      </c>
      <c r="I9" s="64" t="s">
        <v>75</v>
      </c>
      <c r="J9" s="64" t="s">
        <v>75</v>
      </c>
      <c r="K9" s="64" t="s">
        <v>75</v>
      </c>
      <c r="L9" s="64" t="s">
        <v>75</v>
      </c>
      <c r="M9" s="64" t="s">
        <v>75</v>
      </c>
      <c r="N9" s="64" t="s">
        <v>75</v>
      </c>
      <c r="O9" s="64">
        <v>27581819441</v>
      </c>
      <c r="P9" s="64">
        <v>27581819441</v>
      </c>
      <c r="Q9" s="64">
        <v>2202734851.4163198</v>
      </c>
      <c r="R9" s="64">
        <v>0</v>
      </c>
      <c r="S9" s="64">
        <v>0</v>
      </c>
      <c r="T9" s="64">
        <v>0</v>
      </c>
      <c r="U9" s="64">
        <v>0</v>
      </c>
      <c r="V9" s="64">
        <v>0</v>
      </c>
      <c r="W9" s="64">
        <v>0</v>
      </c>
      <c r="X9" s="58">
        <v>45345.754861111112</v>
      </c>
      <c r="Y9" s="64" t="s">
        <v>112</v>
      </c>
      <c r="Z9" s="58">
        <v>45291</v>
      </c>
    </row>
    <row r="10" spans="1:26" hidden="1" x14ac:dyDescent="0.25">
      <c r="A10" s="64" t="s">
        <v>78</v>
      </c>
      <c r="B10" s="64" t="s">
        <v>88</v>
      </c>
      <c r="C10" s="64" t="s">
        <v>81</v>
      </c>
      <c r="D10" s="64" t="s">
        <v>75</v>
      </c>
      <c r="E10" s="64" t="s">
        <v>75</v>
      </c>
      <c r="F10" s="64" t="s">
        <v>75</v>
      </c>
      <c r="G10" s="64" t="s">
        <v>75</v>
      </c>
      <c r="H10" s="64" t="s">
        <v>75</v>
      </c>
      <c r="I10" s="64" t="s">
        <v>75</v>
      </c>
      <c r="J10" s="64" t="s">
        <v>75</v>
      </c>
      <c r="K10" s="64" t="s">
        <v>75</v>
      </c>
      <c r="L10" s="64" t="s">
        <v>75</v>
      </c>
      <c r="M10" s="64" t="s">
        <v>76</v>
      </c>
      <c r="N10" s="64" t="s">
        <v>75</v>
      </c>
      <c r="O10" s="64">
        <v>25811165.260000002</v>
      </c>
      <c r="P10" s="64">
        <v>25811165.260000002</v>
      </c>
      <c r="Q10" s="64">
        <v>0</v>
      </c>
      <c r="R10" s="64">
        <v>0</v>
      </c>
      <c r="S10" s="64">
        <v>0</v>
      </c>
      <c r="T10" s="64">
        <v>0</v>
      </c>
      <c r="U10" s="64">
        <v>0</v>
      </c>
      <c r="V10" s="64">
        <v>0</v>
      </c>
      <c r="W10" s="64">
        <v>0</v>
      </c>
      <c r="X10" s="58">
        <v>45345.754861111112</v>
      </c>
      <c r="Y10" s="64" t="s">
        <v>112</v>
      </c>
      <c r="Z10" s="58">
        <v>45291</v>
      </c>
    </row>
    <row r="11" spans="1:26" hidden="1" x14ac:dyDescent="0.25">
      <c r="A11" s="64" t="s">
        <v>78</v>
      </c>
      <c r="B11" s="64" t="s">
        <v>88</v>
      </c>
      <c r="C11" s="64" t="s">
        <v>81</v>
      </c>
      <c r="D11" s="64" t="s">
        <v>75</v>
      </c>
      <c r="E11" s="64" t="s">
        <v>76</v>
      </c>
      <c r="F11" s="64" t="s">
        <v>75</v>
      </c>
      <c r="G11" s="64" t="s">
        <v>75</v>
      </c>
      <c r="H11" s="64" t="s">
        <v>75</v>
      </c>
      <c r="I11" s="64" t="s">
        <v>75</v>
      </c>
      <c r="J11" s="64" t="s">
        <v>75</v>
      </c>
      <c r="K11" s="64" t="s">
        <v>75</v>
      </c>
      <c r="L11" s="64" t="s">
        <v>75</v>
      </c>
      <c r="M11" s="64" t="s">
        <v>75</v>
      </c>
      <c r="N11" s="64" t="s">
        <v>75</v>
      </c>
      <c r="O11" s="64">
        <v>264026705.44999999</v>
      </c>
      <c r="P11" s="64">
        <v>264026705.44999999</v>
      </c>
      <c r="Q11" s="64">
        <v>0</v>
      </c>
      <c r="R11" s="64">
        <v>0</v>
      </c>
      <c r="S11" s="64">
        <v>0</v>
      </c>
      <c r="T11" s="64">
        <v>0</v>
      </c>
      <c r="U11" s="64">
        <v>0</v>
      </c>
      <c r="V11" s="64">
        <v>0</v>
      </c>
      <c r="W11" s="64">
        <v>0</v>
      </c>
      <c r="X11" s="58">
        <v>45345.754861111112</v>
      </c>
      <c r="Y11" s="64" t="s">
        <v>112</v>
      </c>
      <c r="Z11" s="58">
        <v>45291</v>
      </c>
    </row>
    <row r="12" spans="1:26" hidden="1" x14ac:dyDescent="0.25">
      <c r="A12" s="64" t="s">
        <v>78</v>
      </c>
      <c r="B12" s="64" t="s">
        <v>88</v>
      </c>
      <c r="C12" s="64" t="s">
        <v>80</v>
      </c>
      <c r="D12" s="64" t="s">
        <v>75</v>
      </c>
      <c r="E12" s="64" t="s">
        <v>75</v>
      </c>
      <c r="F12" s="64" t="s">
        <v>75</v>
      </c>
      <c r="G12" s="64" t="s">
        <v>75</v>
      </c>
      <c r="H12" s="64" t="s">
        <v>75</v>
      </c>
      <c r="I12" s="64" t="s">
        <v>75</v>
      </c>
      <c r="J12" s="64" t="s">
        <v>75</v>
      </c>
      <c r="K12" s="64" t="s">
        <v>75</v>
      </c>
      <c r="L12" s="64" t="s">
        <v>75</v>
      </c>
      <c r="M12" s="64" t="s">
        <v>75</v>
      </c>
      <c r="N12" s="64" t="s">
        <v>75</v>
      </c>
      <c r="O12" s="64">
        <v>1936367265.0599999</v>
      </c>
      <c r="P12" s="64">
        <v>0</v>
      </c>
      <c r="Q12" s="64">
        <v>0</v>
      </c>
      <c r="R12" s="64">
        <v>0</v>
      </c>
      <c r="S12" s="64">
        <v>0</v>
      </c>
      <c r="T12" s="64">
        <v>0</v>
      </c>
      <c r="U12" s="64">
        <v>0</v>
      </c>
      <c r="V12" s="64">
        <v>0</v>
      </c>
      <c r="W12" s="64">
        <v>0</v>
      </c>
      <c r="X12" s="58">
        <v>45345.754861111112</v>
      </c>
      <c r="Y12" s="64" t="s">
        <v>112</v>
      </c>
      <c r="Z12" s="58">
        <v>45291</v>
      </c>
    </row>
    <row r="13" spans="1:26" hidden="1" x14ac:dyDescent="0.25">
      <c r="A13" s="64" t="s">
        <v>78</v>
      </c>
      <c r="B13" s="64" t="s">
        <v>88</v>
      </c>
      <c r="C13" s="64" t="s">
        <v>80</v>
      </c>
      <c r="D13" s="64" t="s">
        <v>76</v>
      </c>
      <c r="E13" s="64" t="s">
        <v>75</v>
      </c>
      <c r="F13" s="64" t="s">
        <v>75</v>
      </c>
      <c r="G13" s="64" t="s">
        <v>75</v>
      </c>
      <c r="H13" s="64" t="s">
        <v>75</v>
      </c>
      <c r="I13" s="64" t="s">
        <v>75</v>
      </c>
      <c r="J13" s="64" t="s">
        <v>75</v>
      </c>
      <c r="K13" s="64" t="s">
        <v>75</v>
      </c>
      <c r="L13" s="64" t="s">
        <v>75</v>
      </c>
      <c r="M13" s="64" t="s">
        <v>75</v>
      </c>
      <c r="N13" s="64" t="s">
        <v>75</v>
      </c>
      <c r="O13" s="64">
        <v>1161330763.6900001</v>
      </c>
      <c r="P13" s="64">
        <v>67931607.205170006</v>
      </c>
      <c r="Q13" s="64">
        <v>0</v>
      </c>
      <c r="R13" s="64">
        <v>0</v>
      </c>
      <c r="S13" s="64">
        <v>0</v>
      </c>
      <c r="T13" s="64">
        <v>0</v>
      </c>
      <c r="U13" s="64">
        <v>0</v>
      </c>
      <c r="V13" s="64">
        <v>0</v>
      </c>
      <c r="W13" s="64">
        <v>0</v>
      </c>
      <c r="X13" s="58">
        <v>45345.754861111112</v>
      </c>
      <c r="Y13" s="64" t="s">
        <v>112</v>
      </c>
      <c r="Z13" s="58">
        <v>45291</v>
      </c>
    </row>
    <row r="14" spans="1:26" hidden="1" x14ac:dyDescent="0.25">
      <c r="A14" s="64" t="s">
        <v>78</v>
      </c>
      <c r="B14" s="64" t="s">
        <v>88</v>
      </c>
      <c r="C14" s="64" t="s">
        <v>79</v>
      </c>
      <c r="D14" s="64" t="s">
        <v>75</v>
      </c>
      <c r="E14" s="64" t="s">
        <v>75</v>
      </c>
      <c r="F14" s="64" t="s">
        <v>75</v>
      </c>
      <c r="G14" s="64" t="s">
        <v>75</v>
      </c>
      <c r="H14" s="64" t="s">
        <v>75</v>
      </c>
      <c r="I14" s="64" t="s">
        <v>75</v>
      </c>
      <c r="J14" s="64" t="s">
        <v>75</v>
      </c>
      <c r="K14" s="64" t="s">
        <v>75</v>
      </c>
      <c r="L14" s="64" t="s">
        <v>75</v>
      </c>
      <c r="M14" s="64" t="s">
        <v>75</v>
      </c>
      <c r="N14" s="64" t="s">
        <v>76</v>
      </c>
      <c r="O14" s="64">
        <v>1403901997.8900001</v>
      </c>
      <c r="P14" s="64">
        <v>0</v>
      </c>
      <c r="Q14" s="64">
        <v>0</v>
      </c>
      <c r="R14" s="64">
        <v>0</v>
      </c>
      <c r="S14" s="64">
        <v>0</v>
      </c>
      <c r="T14" s="64">
        <v>0</v>
      </c>
      <c r="U14" s="64">
        <v>0</v>
      </c>
      <c r="V14" s="64">
        <v>0</v>
      </c>
      <c r="W14" s="64">
        <v>0</v>
      </c>
      <c r="X14" s="58">
        <v>45345.754861111112</v>
      </c>
      <c r="Y14" s="64" t="s">
        <v>112</v>
      </c>
      <c r="Z14" s="58">
        <v>45291</v>
      </c>
    </row>
    <row r="15" spans="1:26" hidden="1" x14ac:dyDescent="0.25">
      <c r="A15" s="64" t="s">
        <v>78</v>
      </c>
      <c r="B15" s="64" t="s">
        <v>88</v>
      </c>
      <c r="C15" s="64" t="s">
        <v>79</v>
      </c>
      <c r="D15" s="64" t="s">
        <v>75</v>
      </c>
      <c r="E15" s="64" t="s">
        <v>75</v>
      </c>
      <c r="F15" s="64" t="s">
        <v>75</v>
      </c>
      <c r="G15" s="64" t="s">
        <v>75</v>
      </c>
      <c r="H15" s="64" t="s">
        <v>75</v>
      </c>
      <c r="I15" s="64" t="s">
        <v>75</v>
      </c>
      <c r="J15" s="64" t="s">
        <v>75</v>
      </c>
      <c r="K15" s="64" t="s">
        <v>76</v>
      </c>
      <c r="L15" s="64" t="s">
        <v>75</v>
      </c>
      <c r="M15" s="64" t="s">
        <v>75</v>
      </c>
      <c r="N15" s="64" t="s">
        <v>75</v>
      </c>
      <c r="O15" s="64">
        <v>169842650.37</v>
      </c>
      <c r="P15" s="64">
        <v>0</v>
      </c>
      <c r="Q15" s="64">
        <v>0</v>
      </c>
      <c r="R15" s="64">
        <v>0</v>
      </c>
      <c r="S15" s="64">
        <v>0</v>
      </c>
      <c r="T15" s="64">
        <v>0</v>
      </c>
      <c r="U15" s="64">
        <v>0</v>
      </c>
      <c r="V15" s="64">
        <v>0</v>
      </c>
      <c r="W15" s="64">
        <v>0</v>
      </c>
      <c r="X15" s="58">
        <v>45345.754861111112</v>
      </c>
      <c r="Y15" s="64" t="s">
        <v>112</v>
      </c>
      <c r="Z15" s="58">
        <v>45291</v>
      </c>
    </row>
    <row r="16" spans="1:26" x14ac:dyDescent="0.25">
      <c r="A16" s="64" t="s">
        <v>78</v>
      </c>
      <c r="B16" s="64" t="s">
        <v>88</v>
      </c>
      <c r="C16" s="64" t="s">
        <v>108</v>
      </c>
      <c r="D16" s="64" t="s">
        <v>76</v>
      </c>
      <c r="E16" s="64" t="s">
        <v>75</v>
      </c>
      <c r="F16" s="64" t="s">
        <v>75</v>
      </c>
      <c r="G16" s="64" t="s">
        <v>75</v>
      </c>
      <c r="H16" s="64" t="s">
        <v>75</v>
      </c>
      <c r="I16" s="64" t="s">
        <v>75</v>
      </c>
      <c r="J16" s="64" t="s">
        <v>75</v>
      </c>
      <c r="K16" s="64" t="s">
        <v>75</v>
      </c>
      <c r="L16" s="64" t="s">
        <v>75</v>
      </c>
      <c r="M16" s="64" t="s">
        <v>75</v>
      </c>
      <c r="N16" s="64" t="s">
        <v>75</v>
      </c>
      <c r="O16" s="64">
        <v>1217014446.03</v>
      </c>
      <c r="P16" s="64">
        <v>0</v>
      </c>
      <c r="Q16" s="64">
        <v>0</v>
      </c>
      <c r="R16" s="64">
        <v>0</v>
      </c>
      <c r="S16" s="64">
        <v>0</v>
      </c>
      <c r="T16" s="64">
        <v>0</v>
      </c>
      <c r="U16" s="64">
        <v>0</v>
      </c>
      <c r="V16" s="64">
        <v>0</v>
      </c>
      <c r="W16" s="64">
        <v>0</v>
      </c>
      <c r="X16" s="58">
        <v>45345.754861111112</v>
      </c>
      <c r="Y16" s="64" t="s">
        <v>112</v>
      </c>
      <c r="Z16" s="58">
        <v>45291</v>
      </c>
    </row>
    <row r="17" spans="1:26" hidden="1" x14ac:dyDescent="0.25">
      <c r="A17" s="64" t="s">
        <v>78</v>
      </c>
      <c r="B17" s="64" t="s">
        <v>88</v>
      </c>
      <c r="C17" s="64" t="s">
        <v>108</v>
      </c>
      <c r="D17" s="64" t="s">
        <v>75</v>
      </c>
      <c r="E17" s="64" t="s">
        <v>75</v>
      </c>
      <c r="F17" s="64" t="s">
        <v>75</v>
      </c>
      <c r="G17" s="64" t="s">
        <v>75</v>
      </c>
      <c r="H17" s="64" t="s">
        <v>76</v>
      </c>
      <c r="I17" s="64" t="s">
        <v>75</v>
      </c>
      <c r="J17" s="64" t="s">
        <v>75</v>
      </c>
      <c r="K17" s="64" t="s">
        <v>75</v>
      </c>
      <c r="L17" s="64" t="s">
        <v>75</v>
      </c>
      <c r="M17" s="64" t="s">
        <v>75</v>
      </c>
      <c r="N17" s="64" t="s">
        <v>75</v>
      </c>
      <c r="O17" s="64">
        <v>504388665.45999998</v>
      </c>
      <c r="P17" s="64">
        <v>0</v>
      </c>
      <c r="Q17" s="64">
        <v>0</v>
      </c>
      <c r="R17" s="64">
        <v>0</v>
      </c>
      <c r="S17" s="64">
        <v>0</v>
      </c>
      <c r="T17" s="64">
        <v>0</v>
      </c>
      <c r="U17" s="64">
        <v>0</v>
      </c>
      <c r="V17" s="64">
        <v>0</v>
      </c>
      <c r="W17" s="64">
        <v>0</v>
      </c>
      <c r="X17" s="58">
        <v>45345.754861111112</v>
      </c>
      <c r="Y17" s="64" t="s">
        <v>112</v>
      </c>
      <c r="Z17" s="58">
        <v>45291</v>
      </c>
    </row>
    <row r="18" spans="1:26" hidden="1" x14ac:dyDescent="0.25">
      <c r="A18" s="64" t="s">
        <v>78</v>
      </c>
      <c r="B18" s="64" t="s">
        <v>88</v>
      </c>
      <c r="C18" s="64" t="s">
        <v>108</v>
      </c>
      <c r="D18" s="64" t="s">
        <v>75</v>
      </c>
      <c r="E18" s="64" t="s">
        <v>75</v>
      </c>
      <c r="F18" s="64" t="s">
        <v>75</v>
      </c>
      <c r="G18" s="64" t="s">
        <v>75</v>
      </c>
      <c r="H18" s="64" t="s">
        <v>75</v>
      </c>
      <c r="I18" s="64" t="s">
        <v>75</v>
      </c>
      <c r="J18" s="64" t="s">
        <v>76</v>
      </c>
      <c r="K18" s="64" t="s">
        <v>75</v>
      </c>
      <c r="L18" s="64" t="s">
        <v>75</v>
      </c>
      <c r="M18" s="64" t="s">
        <v>75</v>
      </c>
      <c r="N18" s="64" t="s">
        <v>75</v>
      </c>
      <c r="O18" s="64">
        <v>175936740.12</v>
      </c>
      <c r="P18" s="64">
        <v>0</v>
      </c>
      <c r="Q18" s="64">
        <v>0</v>
      </c>
      <c r="R18" s="64">
        <v>0</v>
      </c>
      <c r="S18" s="64">
        <v>0</v>
      </c>
      <c r="T18" s="64">
        <v>0</v>
      </c>
      <c r="U18" s="64">
        <v>0</v>
      </c>
      <c r="V18" s="64">
        <v>0</v>
      </c>
      <c r="W18" s="64">
        <v>0</v>
      </c>
      <c r="X18" s="58">
        <v>45345.754861111112</v>
      </c>
      <c r="Y18" s="64" t="s">
        <v>112</v>
      </c>
      <c r="Z18" s="58">
        <v>45291</v>
      </c>
    </row>
    <row r="19" spans="1:26" hidden="1" x14ac:dyDescent="0.25">
      <c r="A19" s="64" t="s">
        <v>78</v>
      </c>
      <c r="B19" s="64" t="s">
        <v>88</v>
      </c>
      <c r="C19" s="64" t="s">
        <v>108</v>
      </c>
      <c r="D19" s="64" t="s">
        <v>75</v>
      </c>
      <c r="E19" s="64" t="s">
        <v>75</v>
      </c>
      <c r="F19" s="64" t="s">
        <v>75</v>
      </c>
      <c r="G19" s="64" t="s">
        <v>75</v>
      </c>
      <c r="H19" s="64" t="s">
        <v>75</v>
      </c>
      <c r="I19" s="64" t="s">
        <v>75</v>
      </c>
      <c r="J19" s="64" t="s">
        <v>75</v>
      </c>
      <c r="K19" s="64" t="s">
        <v>75</v>
      </c>
      <c r="L19" s="64" t="s">
        <v>75</v>
      </c>
      <c r="M19" s="64" t="s">
        <v>75</v>
      </c>
      <c r="N19" s="64" t="s">
        <v>75</v>
      </c>
      <c r="O19" s="64">
        <v>10042203939.35</v>
      </c>
      <c r="P19" s="64">
        <v>0</v>
      </c>
      <c r="Q19" s="64">
        <v>0</v>
      </c>
      <c r="R19" s="64">
        <v>0</v>
      </c>
      <c r="S19" s="64">
        <v>0</v>
      </c>
      <c r="T19" s="64">
        <v>0</v>
      </c>
      <c r="U19" s="64">
        <v>0</v>
      </c>
      <c r="V19" s="64">
        <v>0</v>
      </c>
      <c r="W19" s="64">
        <v>0</v>
      </c>
      <c r="X19" s="58">
        <v>45345.754861111112</v>
      </c>
      <c r="Y19" s="64" t="s">
        <v>112</v>
      </c>
      <c r="Z19" s="58">
        <v>45291</v>
      </c>
    </row>
    <row r="20" spans="1:26" x14ac:dyDescent="0.25">
      <c r="A20" s="64" t="s">
        <v>78</v>
      </c>
      <c r="B20" s="64" t="s">
        <v>88</v>
      </c>
      <c r="C20" s="64" t="s">
        <v>108</v>
      </c>
      <c r="D20" s="64" t="s">
        <v>76</v>
      </c>
      <c r="E20" s="64" t="s">
        <v>75</v>
      </c>
      <c r="F20" s="64" t="s">
        <v>75</v>
      </c>
      <c r="G20" s="64" t="s">
        <v>75</v>
      </c>
      <c r="H20" s="64" t="s">
        <v>75</v>
      </c>
      <c r="I20" s="64" t="s">
        <v>75</v>
      </c>
      <c r="J20" s="64" t="s">
        <v>76</v>
      </c>
      <c r="K20" s="64" t="s">
        <v>75</v>
      </c>
      <c r="L20" s="64" t="s">
        <v>75</v>
      </c>
      <c r="M20" s="64" t="s">
        <v>75</v>
      </c>
      <c r="N20" s="64" t="s">
        <v>75</v>
      </c>
      <c r="O20" s="64">
        <v>116386.36</v>
      </c>
      <c r="P20" s="64">
        <v>0</v>
      </c>
      <c r="Q20" s="64">
        <v>0</v>
      </c>
      <c r="R20" s="64">
        <v>0</v>
      </c>
      <c r="S20" s="64">
        <v>0</v>
      </c>
      <c r="T20" s="64">
        <v>0</v>
      </c>
      <c r="U20" s="64">
        <v>0</v>
      </c>
      <c r="V20" s="64">
        <v>0</v>
      </c>
      <c r="W20" s="64">
        <v>0</v>
      </c>
      <c r="X20" s="58">
        <v>45345.754861111112</v>
      </c>
      <c r="Y20" s="64" t="s">
        <v>112</v>
      </c>
      <c r="Z20" s="58">
        <v>45291</v>
      </c>
    </row>
    <row r="21" spans="1:26" hidden="1" x14ac:dyDescent="0.25">
      <c r="A21" s="64" t="s">
        <v>78</v>
      </c>
      <c r="B21" s="64" t="s">
        <v>88</v>
      </c>
      <c r="C21" s="64" t="s">
        <v>108</v>
      </c>
      <c r="D21" s="64" t="s">
        <v>75</v>
      </c>
      <c r="E21" s="64" t="s">
        <v>75</v>
      </c>
      <c r="F21" s="64" t="s">
        <v>75</v>
      </c>
      <c r="G21" s="64" t="s">
        <v>75</v>
      </c>
      <c r="H21" s="64" t="s">
        <v>75</v>
      </c>
      <c r="I21" s="64" t="s">
        <v>76</v>
      </c>
      <c r="J21" s="64" t="s">
        <v>75</v>
      </c>
      <c r="K21" s="64" t="s">
        <v>75</v>
      </c>
      <c r="L21" s="64" t="s">
        <v>75</v>
      </c>
      <c r="M21" s="64" t="s">
        <v>75</v>
      </c>
      <c r="N21" s="64" t="s">
        <v>75</v>
      </c>
      <c r="O21" s="64">
        <v>82884516.959999993</v>
      </c>
      <c r="P21" s="64">
        <v>0</v>
      </c>
      <c r="Q21" s="64">
        <v>0</v>
      </c>
      <c r="R21" s="64">
        <v>0</v>
      </c>
      <c r="S21" s="64">
        <v>0</v>
      </c>
      <c r="T21" s="64">
        <v>0</v>
      </c>
      <c r="U21" s="64">
        <v>0</v>
      </c>
      <c r="V21" s="64">
        <v>0</v>
      </c>
      <c r="W21" s="64">
        <v>0</v>
      </c>
      <c r="X21" s="58">
        <v>45345.754861111112</v>
      </c>
      <c r="Y21" s="64" t="s">
        <v>112</v>
      </c>
      <c r="Z21" s="58">
        <v>45291</v>
      </c>
    </row>
    <row r="22" spans="1:26" hidden="1" x14ac:dyDescent="0.25">
      <c r="A22" s="64" t="s">
        <v>78</v>
      </c>
      <c r="B22" s="64" t="s">
        <v>88</v>
      </c>
      <c r="C22" s="64" t="s">
        <v>108</v>
      </c>
      <c r="D22" s="64" t="s">
        <v>75</v>
      </c>
      <c r="E22" s="64" t="s">
        <v>75</v>
      </c>
      <c r="F22" s="64" t="s">
        <v>76</v>
      </c>
      <c r="G22" s="64" t="s">
        <v>75</v>
      </c>
      <c r="H22" s="64" t="s">
        <v>75</v>
      </c>
      <c r="I22" s="64" t="s">
        <v>75</v>
      </c>
      <c r="J22" s="64" t="s">
        <v>75</v>
      </c>
      <c r="K22" s="64" t="s">
        <v>75</v>
      </c>
      <c r="L22" s="64" t="s">
        <v>75</v>
      </c>
      <c r="M22" s="64" t="s">
        <v>75</v>
      </c>
      <c r="N22" s="64" t="s">
        <v>75</v>
      </c>
      <c r="O22" s="64">
        <v>285673323.13999999</v>
      </c>
      <c r="P22" s="64">
        <v>0</v>
      </c>
      <c r="Q22" s="64">
        <v>0</v>
      </c>
      <c r="R22" s="64">
        <v>0</v>
      </c>
      <c r="S22" s="64">
        <v>0</v>
      </c>
      <c r="T22" s="64">
        <v>0</v>
      </c>
      <c r="U22" s="64">
        <v>0</v>
      </c>
      <c r="V22" s="64">
        <v>0</v>
      </c>
      <c r="W22" s="64">
        <v>0</v>
      </c>
      <c r="X22" s="58">
        <v>45345.754861111112</v>
      </c>
      <c r="Y22" s="64" t="s">
        <v>112</v>
      </c>
      <c r="Z22" s="58">
        <v>45291</v>
      </c>
    </row>
    <row r="23" spans="1:26" hidden="1" x14ac:dyDescent="0.25">
      <c r="A23" s="64" t="s">
        <v>78</v>
      </c>
      <c r="B23" s="64" t="s">
        <v>88</v>
      </c>
      <c r="C23" s="64" t="s">
        <v>108</v>
      </c>
      <c r="D23" s="64" t="s">
        <v>75</v>
      </c>
      <c r="E23" s="64" t="s">
        <v>75</v>
      </c>
      <c r="F23" s="64" t="s">
        <v>76</v>
      </c>
      <c r="G23" s="64" t="s">
        <v>75</v>
      </c>
      <c r="H23" s="64" t="s">
        <v>76</v>
      </c>
      <c r="I23" s="64" t="s">
        <v>75</v>
      </c>
      <c r="J23" s="64" t="s">
        <v>75</v>
      </c>
      <c r="K23" s="64" t="s">
        <v>75</v>
      </c>
      <c r="L23" s="64" t="s">
        <v>75</v>
      </c>
      <c r="M23" s="64" t="s">
        <v>75</v>
      </c>
      <c r="N23" s="64" t="s">
        <v>75</v>
      </c>
      <c r="O23" s="64">
        <v>997279232.90999901</v>
      </c>
      <c r="P23" s="64">
        <v>0</v>
      </c>
      <c r="Q23" s="64">
        <v>0</v>
      </c>
      <c r="R23" s="64">
        <v>0</v>
      </c>
      <c r="S23" s="64">
        <v>0</v>
      </c>
      <c r="T23" s="64">
        <v>0</v>
      </c>
      <c r="U23" s="64">
        <v>0</v>
      </c>
      <c r="V23" s="64">
        <v>0</v>
      </c>
      <c r="W23" s="64">
        <v>0</v>
      </c>
      <c r="X23" s="58">
        <v>45345.754861111112</v>
      </c>
      <c r="Y23" s="64" t="s">
        <v>112</v>
      </c>
      <c r="Z23" s="58">
        <v>45291</v>
      </c>
    </row>
    <row r="24" spans="1:26" hidden="1" x14ac:dyDescent="0.25">
      <c r="A24" s="64" t="s">
        <v>78</v>
      </c>
      <c r="B24" s="64" t="s">
        <v>87</v>
      </c>
      <c r="C24" s="64" t="s">
        <v>107</v>
      </c>
      <c r="D24" s="64" t="s">
        <v>75</v>
      </c>
      <c r="E24" s="64" t="s">
        <v>75</v>
      </c>
      <c r="F24" s="64" t="s">
        <v>75</v>
      </c>
      <c r="G24" s="64" t="s">
        <v>75</v>
      </c>
      <c r="H24" s="64" t="s">
        <v>75</v>
      </c>
      <c r="I24" s="64" t="s">
        <v>75</v>
      </c>
      <c r="J24" s="64" t="s">
        <v>75</v>
      </c>
      <c r="K24" s="64" t="s">
        <v>75</v>
      </c>
      <c r="L24" s="64" t="s">
        <v>75</v>
      </c>
      <c r="M24" s="64" t="s">
        <v>75</v>
      </c>
      <c r="N24" s="64" t="s">
        <v>75</v>
      </c>
      <c r="O24" s="64">
        <v>476732710.87</v>
      </c>
      <c r="P24" s="64">
        <v>1615668.19</v>
      </c>
      <c r="Q24" s="64">
        <v>0</v>
      </c>
      <c r="R24" s="64">
        <v>0</v>
      </c>
      <c r="S24" s="64">
        <v>0</v>
      </c>
      <c r="T24" s="64">
        <v>0</v>
      </c>
      <c r="U24" s="64">
        <v>0</v>
      </c>
      <c r="V24" s="64">
        <v>0</v>
      </c>
      <c r="W24" s="64">
        <v>0</v>
      </c>
      <c r="X24" s="58">
        <v>45345.754861111112</v>
      </c>
      <c r="Y24" s="64" t="s">
        <v>112</v>
      </c>
      <c r="Z24" s="58">
        <v>45291</v>
      </c>
    </row>
    <row r="25" spans="1:26" hidden="1" x14ac:dyDescent="0.25">
      <c r="A25" s="64" t="s">
        <v>78</v>
      </c>
      <c r="B25" s="64" t="s">
        <v>87</v>
      </c>
      <c r="C25" s="64" t="s">
        <v>107</v>
      </c>
      <c r="D25" s="64" t="s">
        <v>76</v>
      </c>
      <c r="E25" s="64" t="s">
        <v>75</v>
      </c>
      <c r="F25" s="64" t="s">
        <v>75</v>
      </c>
      <c r="G25" s="64" t="s">
        <v>75</v>
      </c>
      <c r="H25" s="64" t="s">
        <v>75</v>
      </c>
      <c r="I25" s="64" t="s">
        <v>75</v>
      </c>
      <c r="J25" s="64" t="s">
        <v>75</v>
      </c>
      <c r="K25" s="64" t="s">
        <v>75</v>
      </c>
      <c r="L25" s="64" t="s">
        <v>75</v>
      </c>
      <c r="M25" s="64" t="s">
        <v>75</v>
      </c>
      <c r="N25" s="64" t="s">
        <v>75</v>
      </c>
      <c r="O25" s="64">
        <v>30696690.68</v>
      </c>
      <c r="P25" s="64">
        <v>0</v>
      </c>
      <c r="Q25" s="64">
        <v>0</v>
      </c>
      <c r="R25" s="64">
        <v>0</v>
      </c>
      <c r="S25" s="64">
        <v>0</v>
      </c>
      <c r="T25" s="64">
        <v>0</v>
      </c>
      <c r="U25" s="64">
        <v>0</v>
      </c>
      <c r="V25" s="64">
        <v>0</v>
      </c>
      <c r="W25" s="64">
        <v>0</v>
      </c>
      <c r="X25" s="58">
        <v>45345.754861111112</v>
      </c>
      <c r="Y25" s="64" t="s">
        <v>112</v>
      </c>
      <c r="Z25" s="58">
        <v>45291</v>
      </c>
    </row>
    <row r="26" spans="1:26" hidden="1" x14ac:dyDescent="0.25">
      <c r="A26" s="64" t="s">
        <v>78</v>
      </c>
      <c r="B26" s="64" t="s">
        <v>87</v>
      </c>
      <c r="C26" s="64" t="s">
        <v>81</v>
      </c>
      <c r="D26" s="64" t="s">
        <v>75</v>
      </c>
      <c r="E26" s="64" t="s">
        <v>75</v>
      </c>
      <c r="F26" s="64" t="s">
        <v>75</v>
      </c>
      <c r="G26" s="64" t="s">
        <v>75</v>
      </c>
      <c r="H26" s="64" t="s">
        <v>75</v>
      </c>
      <c r="I26" s="64" t="s">
        <v>75</v>
      </c>
      <c r="J26" s="64" t="s">
        <v>75</v>
      </c>
      <c r="K26" s="64" t="s">
        <v>75</v>
      </c>
      <c r="L26" s="64" t="s">
        <v>75</v>
      </c>
      <c r="M26" s="64" t="s">
        <v>75</v>
      </c>
      <c r="N26" s="64" t="s">
        <v>75</v>
      </c>
      <c r="O26" s="64">
        <v>9708731.5800000001</v>
      </c>
      <c r="P26" s="64">
        <v>9708731.5800000001</v>
      </c>
      <c r="Q26" s="64">
        <v>0</v>
      </c>
      <c r="R26" s="64">
        <v>0</v>
      </c>
      <c r="S26" s="64">
        <v>0</v>
      </c>
      <c r="T26" s="64">
        <v>0</v>
      </c>
      <c r="U26" s="64">
        <v>0</v>
      </c>
      <c r="V26" s="64">
        <v>0</v>
      </c>
      <c r="W26" s="64">
        <v>0</v>
      </c>
      <c r="X26" s="58">
        <v>45345.754861111112</v>
      </c>
      <c r="Y26" s="64" t="s">
        <v>112</v>
      </c>
      <c r="Z26" s="58">
        <v>45291</v>
      </c>
    </row>
    <row r="27" spans="1:26" hidden="1" x14ac:dyDescent="0.25">
      <c r="A27" s="64" t="s">
        <v>78</v>
      </c>
      <c r="B27" s="64" t="s">
        <v>87</v>
      </c>
      <c r="C27" s="64" t="s">
        <v>81</v>
      </c>
      <c r="D27" s="64" t="s">
        <v>75</v>
      </c>
      <c r="E27" s="64" t="s">
        <v>76</v>
      </c>
      <c r="F27" s="64" t="s">
        <v>75</v>
      </c>
      <c r="G27" s="64" t="s">
        <v>75</v>
      </c>
      <c r="H27" s="64" t="s">
        <v>75</v>
      </c>
      <c r="I27" s="64" t="s">
        <v>75</v>
      </c>
      <c r="J27" s="64" t="s">
        <v>75</v>
      </c>
      <c r="K27" s="64" t="s">
        <v>75</v>
      </c>
      <c r="L27" s="64" t="s">
        <v>75</v>
      </c>
      <c r="M27" s="64" t="s">
        <v>75</v>
      </c>
      <c r="N27" s="64" t="s">
        <v>75</v>
      </c>
      <c r="O27" s="64">
        <v>877.59</v>
      </c>
      <c r="P27" s="64">
        <v>877.59</v>
      </c>
      <c r="Q27" s="64">
        <v>0</v>
      </c>
      <c r="R27" s="64">
        <v>0</v>
      </c>
      <c r="S27" s="64">
        <v>0</v>
      </c>
      <c r="T27" s="64">
        <v>0</v>
      </c>
      <c r="U27" s="64">
        <v>0</v>
      </c>
      <c r="V27" s="64">
        <v>0</v>
      </c>
      <c r="W27" s="64">
        <v>0</v>
      </c>
      <c r="X27" s="58">
        <v>45345.754861111112</v>
      </c>
      <c r="Y27" s="64" t="s">
        <v>112</v>
      </c>
      <c r="Z27" s="58">
        <v>45291</v>
      </c>
    </row>
    <row r="28" spans="1:26" hidden="1" x14ac:dyDescent="0.25">
      <c r="A28" s="64" t="s">
        <v>78</v>
      </c>
      <c r="B28" s="64" t="s">
        <v>87</v>
      </c>
      <c r="C28" s="64" t="s">
        <v>81</v>
      </c>
      <c r="D28" s="64" t="s">
        <v>75</v>
      </c>
      <c r="E28" s="64" t="s">
        <v>75</v>
      </c>
      <c r="F28" s="64" t="s">
        <v>75</v>
      </c>
      <c r="G28" s="64" t="s">
        <v>76</v>
      </c>
      <c r="H28" s="64" t="s">
        <v>75</v>
      </c>
      <c r="I28" s="64" t="s">
        <v>75</v>
      </c>
      <c r="J28" s="64" t="s">
        <v>75</v>
      </c>
      <c r="K28" s="64" t="s">
        <v>75</v>
      </c>
      <c r="L28" s="64" t="s">
        <v>75</v>
      </c>
      <c r="M28" s="64" t="s">
        <v>76</v>
      </c>
      <c r="N28" s="64" t="s">
        <v>75</v>
      </c>
      <c r="O28" s="64">
        <v>51352.02</v>
      </c>
      <c r="P28" s="64">
        <v>51352.02</v>
      </c>
      <c r="Q28" s="64">
        <v>0</v>
      </c>
      <c r="R28" s="64">
        <v>0</v>
      </c>
      <c r="S28" s="64">
        <v>0</v>
      </c>
      <c r="T28" s="64">
        <v>0</v>
      </c>
      <c r="U28" s="64">
        <v>0</v>
      </c>
      <c r="V28" s="64">
        <v>0</v>
      </c>
      <c r="W28" s="64">
        <v>0</v>
      </c>
      <c r="X28" s="58">
        <v>45345.754861111112</v>
      </c>
      <c r="Y28" s="64" t="s">
        <v>112</v>
      </c>
      <c r="Z28" s="58">
        <v>45291</v>
      </c>
    </row>
    <row r="29" spans="1:26" hidden="1" x14ac:dyDescent="0.25">
      <c r="A29" s="64" t="s">
        <v>78</v>
      </c>
      <c r="B29" s="64" t="s">
        <v>87</v>
      </c>
      <c r="C29" s="64" t="s">
        <v>81</v>
      </c>
      <c r="D29" s="64" t="s">
        <v>75</v>
      </c>
      <c r="E29" s="64" t="s">
        <v>75</v>
      </c>
      <c r="F29" s="64" t="s">
        <v>75</v>
      </c>
      <c r="G29" s="64" t="s">
        <v>76</v>
      </c>
      <c r="H29" s="64" t="s">
        <v>75</v>
      </c>
      <c r="I29" s="64" t="s">
        <v>75</v>
      </c>
      <c r="J29" s="64" t="s">
        <v>75</v>
      </c>
      <c r="K29" s="64" t="s">
        <v>75</v>
      </c>
      <c r="L29" s="64" t="s">
        <v>75</v>
      </c>
      <c r="M29" s="64" t="s">
        <v>75</v>
      </c>
      <c r="N29" s="64" t="s">
        <v>75</v>
      </c>
      <c r="O29" s="64">
        <v>61349269.280000001</v>
      </c>
      <c r="P29" s="64">
        <v>61349269.280000001</v>
      </c>
      <c r="Q29" s="64">
        <v>7208362.7581398701</v>
      </c>
      <c r="R29" s="64">
        <v>0</v>
      </c>
      <c r="S29" s="64">
        <v>0</v>
      </c>
      <c r="T29" s="64">
        <v>0</v>
      </c>
      <c r="U29" s="64">
        <v>0</v>
      </c>
      <c r="V29" s="64">
        <v>0</v>
      </c>
      <c r="W29" s="64">
        <v>0</v>
      </c>
      <c r="X29" s="58">
        <v>45345.754861111112</v>
      </c>
      <c r="Y29" s="64" t="s">
        <v>112</v>
      </c>
      <c r="Z29" s="58">
        <v>45291</v>
      </c>
    </row>
    <row r="30" spans="1:26" hidden="1" x14ac:dyDescent="0.25">
      <c r="A30" s="64" t="s">
        <v>78</v>
      </c>
      <c r="B30" s="64" t="s">
        <v>87</v>
      </c>
      <c r="C30" s="64" t="s">
        <v>81</v>
      </c>
      <c r="D30" s="64" t="s">
        <v>75</v>
      </c>
      <c r="E30" s="64" t="s">
        <v>75</v>
      </c>
      <c r="F30" s="64" t="s">
        <v>75</v>
      </c>
      <c r="G30" s="64" t="s">
        <v>75</v>
      </c>
      <c r="H30" s="64" t="s">
        <v>75</v>
      </c>
      <c r="I30" s="64" t="s">
        <v>75</v>
      </c>
      <c r="J30" s="64" t="s">
        <v>75</v>
      </c>
      <c r="K30" s="64" t="s">
        <v>75</v>
      </c>
      <c r="L30" s="64" t="s">
        <v>75</v>
      </c>
      <c r="M30" s="64" t="s">
        <v>76</v>
      </c>
      <c r="N30" s="64" t="s">
        <v>75</v>
      </c>
      <c r="O30" s="64">
        <v>298760.06</v>
      </c>
      <c r="P30" s="64">
        <v>298760.06</v>
      </c>
      <c r="Q30" s="64">
        <v>0</v>
      </c>
      <c r="R30" s="64">
        <v>0</v>
      </c>
      <c r="S30" s="64">
        <v>0</v>
      </c>
      <c r="T30" s="64">
        <v>0</v>
      </c>
      <c r="U30" s="64">
        <v>0</v>
      </c>
      <c r="V30" s="64">
        <v>0</v>
      </c>
      <c r="W30" s="64">
        <v>0</v>
      </c>
      <c r="X30" s="58">
        <v>45345.754861111112</v>
      </c>
      <c r="Y30" s="64" t="s">
        <v>112</v>
      </c>
      <c r="Z30" s="58">
        <v>45291</v>
      </c>
    </row>
    <row r="31" spans="1:26" hidden="1" x14ac:dyDescent="0.25">
      <c r="A31" s="64" t="s">
        <v>78</v>
      </c>
      <c r="B31" s="64" t="s">
        <v>87</v>
      </c>
      <c r="C31" s="64" t="s">
        <v>80</v>
      </c>
      <c r="D31" s="64" t="s">
        <v>75</v>
      </c>
      <c r="E31" s="64" t="s">
        <v>75</v>
      </c>
      <c r="F31" s="64" t="s">
        <v>75</v>
      </c>
      <c r="G31" s="64" t="s">
        <v>75</v>
      </c>
      <c r="H31" s="64" t="s">
        <v>75</v>
      </c>
      <c r="I31" s="64" t="s">
        <v>75</v>
      </c>
      <c r="J31" s="64" t="s">
        <v>75</v>
      </c>
      <c r="K31" s="64" t="s">
        <v>75</v>
      </c>
      <c r="L31" s="64" t="s">
        <v>75</v>
      </c>
      <c r="M31" s="64" t="s">
        <v>75</v>
      </c>
      <c r="N31" s="64" t="s">
        <v>75</v>
      </c>
      <c r="O31" s="64">
        <v>80760741.280000001</v>
      </c>
      <c r="P31" s="64">
        <v>0</v>
      </c>
      <c r="Q31" s="64">
        <v>0</v>
      </c>
      <c r="R31" s="64">
        <v>0</v>
      </c>
      <c r="S31" s="64">
        <v>0</v>
      </c>
      <c r="T31" s="64">
        <v>0</v>
      </c>
      <c r="U31" s="64">
        <v>0</v>
      </c>
      <c r="V31" s="64">
        <v>0</v>
      </c>
      <c r="W31" s="64">
        <v>0</v>
      </c>
      <c r="X31" s="58">
        <v>45345.754861111112</v>
      </c>
      <c r="Y31" s="64" t="s">
        <v>112</v>
      </c>
      <c r="Z31" s="58">
        <v>45291</v>
      </c>
    </row>
    <row r="32" spans="1:26" hidden="1" x14ac:dyDescent="0.25">
      <c r="A32" s="64" t="s">
        <v>78</v>
      </c>
      <c r="B32" s="64" t="s">
        <v>87</v>
      </c>
      <c r="C32" s="64" t="s">
        <v>79</v>
      </c>
      <c r="D32" s="64" t="s">
        <v>75</v>
      </c>
      <c r="E32" s="64" t="s">
        <v>75</v>
      </c>
      <c r="F32" s="64" t="s">
        <v>75</v>
      </c>
      <c r="G32" s="64" t="s">
        <v>75</v>
      </c>
      <c r="H32" s="64" t="s">
        <v>75</v>
      </c>
      <c r="I32" s="64" t="s">
        <v>75</v>
      </c>
      <c r="J32" s="64" t="s">
        <v>75</v>
      </c>
      <c r="K32" s="64" t="s">
        <v>75</v>
      </c>
      <c r="L32" s="64" t="s">
        <v>75</v>
      </c>
      <c r="M32" s="64" t="s">
        <v>75</v>
      </c>
      <c r="N32" s="64" t="s">
        <v>76</v>
      </c>
      <c r="O32" s="64">
        <v>124571559.95999999</v>
      </c>
      <c r="P32" s="64">
        <v>0</v>
      </c>
      <c r="Q32" s="64">
        <v>0</v>
      </c>
      <c r="R32" s="64">
        <v>0</v>
      </c>
      <c r="S32" s="64">
        <v>0</v>
      </c>
      <c r="T32" s="64">
        <v>0</v>
      </c>
      <c r="U32" s="64">
        <v>0</v>
      </c>
      <c r="V32" s="64">
        <v>0</v>
      </c>
      <c r="W32" s="64">
        <v>0</v>
      </c>
      <c r="X32" s="58">
        <v>45345.754861111112</v>
      </c>
      <c r="Y32" s="64" t="s">
        <v>112</v>
      </c>
      <c r="Z32" s="58">
        <v>45291</v>
      </c>
    </row>
    <row r="33" spans="1:26" hidden="1" x14ac:dyDescent="0.25">
      <c r="A33" s="64" t="s">
        <v>78</v>
      </c>
      <c r="B33" s="64" t="s">
        <v>87</v>
      </c>
      <c r="C33" s="64" t="s">
        <v>108</v>
      </c>
      <c r="D33" s="64" t="s">
        <v>75</v>
      </c>
      <c r="E33" s="64" t="s">
        <v>75</v>
      </c>
      <c r="F33" s="64" t="s">
        <v>75</v>
      </c>
      <c r="G33" s="64" t="s">
        <v>75</v>
      </c>
      <c r="H33" s="64" t="s">
        <v>75</v>
      </c>
      <c r="I33" s="64" t="s">
        <v>75</v>
      </c>
      <c r="J33" s="64" t="s">
        <v>75</v>
      </c>
      <c r="K33" s="64" t="s">
        <v>75</v>
      </c>
      <c r="L33" s="64" t="s">
        <v>75</v>
      </c>
      <c r="M33" s="64" t="s">
        <v>75</v>
      </c>
      <c r="N33" s="64" t="s">
        <v>75</v>
      </c>
      <c r="O33" s="64">
        <v>475805488.31999999</v>
      </c>
      <c r="P33" s="64">
        <v>0</v>
      </c>
      <c r="Q33" s="64">
        <v>0</v>
      </c>
      <c r="R33" s="64">
        <v>0</v>
      </c>
      <c r="S33" s="64">
        <v>0</v>
      </c>
      <c r="T33" s="64">
        <v>0</v>
      </c>
      <c r="U33" s="64">
        <v>0</v>
      </c>
      <c r="V33" s="64">
        <v>0</v>
      </c>
      <c r="W33" s="64">
        <v>0</v>
      </c>
      <c r="X33" s="58">
        <v>45345.754861111112</v>
      </c>
      <c r="Y33" s="64" t="s">
        <v>112</v>
      </c>
      <c r="Z33" s="58">
        <v>45291</v>
      </c>
    </row>
    <row r="34" spans="1:26" hidden="1" x14ac:dyDescent="0.25">
      <c r="A34" s="64" t="s">
        <v>77</v>
      </c>
      <c r="B34" s="64" t="s">
        <v>88</v>
      </c>
      <c r="C34" s="64" t="s">
        <v>107</v>
      </c>
      <c r="D34" s="64" t="s">
        <v>76</v>
      </c>
      <c r="E34" s="64" t="s">
        <v>75</v>
      </c>
      <c r="F34" s="64" t="s">
        <v>75</v>
      </c>
      <c r="G34" s="64" t="s">
        <v>75</v>
      </c>
      <c r="H34" s="64" t="s">
        <v>75</v>
      </c>
      <c r="I34" s="64" t="s">
        <v>75</v>
      </c>
      <c r="J34" s="64" t="s">
        <v>75</v>
      </c>
      <c r="K34" s="64" t="s">
        <v>75</v>
      </c>
      <c r="L34" s="64" t="s">
        <v>75</v>
      </c>
      <c r="M34" s="64" t="s">
        <v>75</v>
      </c>
      <c r="N34" s="64" t="s">
        <v>75</v>
      </c>
      <c r="O34" s="64">
        <v>1225159.69</v>
      </c>
      <c r="P34" s="64">
        <v>1225159.69</v>
      </c>
      <c r="Q34" s="64">
        <v>0</v>
      </c>
      <c r="R34" s="64">
        <v>0</v>
      </c>
      <c r="S34" s="64">
        <v>0</v>
      </c>
      <c r="T34" s="64">
        <v>88211.49768</v>
      </c>
      <c r="U34" s="64">
        <v>0</v>
      </c>
      <c r="V34" s="64">
        <v>0</v>
      </c>
      <c r="W34" s="64">
        <v>0</v>
      </c>
      <c r="X34" s="58">
        <v>45345.754861111112</v>
      </c>
      <c r="Y34" s="64" t="s">
        <v>112</v>
      </c>
      <c r="Z34" s="58">
        <v>45291</v>
      </c>
    </row>
    <row r="35" spans="1:26" hidden="1" x14ac:dyDescent="0.25">
      <c r="A35" s="64" t="s">
        <v>77</v>
      </c>
      <c r="B35" s="64" t="s">
        <v>88</v>
      </c>
      <c r="C35" s="64" t="s">
        <v>107</v>
      </c>
      <c r="D35" s="64" t="s">
        <v>75</v>
      </c>
      <c r="E35" s="64" t="s">
        <v>75</v>
      </c>
      <c r="F35" s="64" t="s">
        <v>75</v>
      </c>
      <c r="G35" s="64" t="s">
        <v>75</v>
      </c>
      <c r="H35" s="64" t="s">
        <v>75</v>
      </c>
      <c r="I35" s="64" t="s">
        <v>75</v>
      </c>
      <c r="J35" s="64" t="s">
        <v>75</v>
      </c>
      <c r="K35" s="64" t="s">
        <v>75</v>
      </c>
      <c r="L35" s="64" t="s">
        <v>75</v>
      </c>
      <c r="M35" s="64" t="s">
        <v>75</v>
      </c>
      <c r="N35" s="64" t="s">
        <v>75</v>
      </c>
      <c r="O35" s="64">
        <v>184234444.33000001</v>
      </c>
      <c r="P35" s="64">
        <v>184234444.33000001</v>
      </c>
      <c r="X35" s="58">
        <v>45345.754861111112</v>
      </c>
      <c r="Y35" s="64" t="s">
        <v>112</v>
      </c>
      <c r="Z35" s="58">
        <v>45291</v>
      </c>
    </row>
    <row r="36" spans="1:26" hidden="1" x14ac:dyDescent="0.25">
      <c r="A36" s="64" t="s">
        <v>77</v>
      </c>
      <c r="B36" s="64" t="s">
        <v>88</v>
      </c>
      <c r="C36" s="64" t="s">
        <v>80</v>
      </c>
      <c r="D36" s="64" t="s">
        <v>76</v>
      </c>
      <c r="E36" s="64" t="s">
        <v>75</v>
      </c>
      <c r="F36" s="64" t="s">
        <v>75</v>
      </c>
      <c r="G36" s="64" t="s">
        <v>75</v>
      </c>
      <c r="H36" s="64" t="s">
        <v>75</v>
      </c>
      <c r="I36" s="64" t="s">
        <v>75</v>
      </c>
      <c r="J36" s="64" t="s">
        <v>75</v>
      </c>
      <c r="K36" s="64" t="s">
        <v>75</v>
      </c>
      <c r="L36" s="64" t="s">
        <v>75</v>
      </c>
      <c r="M36" s="64" t="s">
        <v>75</v>
      </c>
      <c r="N36" s="64" t="s">
        <v>75</v>
      </c>
      <c r="O36" s="64">
        <v>52418637.25</v>
      </c>
      <c r="P36" s="64">
        <v>10080103.943174999</v>
      </c>
      <c r="Q36" s="64">
        <v>0</v>
      </c>
      <c r="R36" s="64">
        <v>0</v>
      </c>
      <c r="S36" s="64">
        <v>0</v>
      </c>
      <c r="T36" s="64">
        <v>0</v>
      </c>
      <c r="U36" s="64">
        <v>0</v>
      </c>
      <c r="V36" s="64">
        <v>0</v>
      </c>
      <c r="W36" s="64">
        <v>0</v>
      </c>
      <c r="X36" s="58">
        <v>45345.754861111112</v>
      </c>
      <c r="Y36" s="64" t="s">
        <v>112</v>
      </c>
      <c r="Z36" s="58">
        <v>45291</v>
      </c>
    </row>
    <row r="37" spans="1:26" hidden="1" x14ac:dyDescent="0.25">
      <c r="A37" s="64" t="s">
        <v>77</v>
      </c>
      <c r="B37" s="64" t="s">
        <v>88</v>
      </c>
      <c r="C37" s="64" t="s">
        <v>80</v>
      </c>
      <c r="D37" s="64" t="s">
        <v>75</v>
      </c>
      <c r="E37" s="64" t="s">
        <v>75</v>
      </c>
      <c r="F37" s="64" t="s">
        <v>75</v>
      </c>
      <c r="G37" s="64" t="s">
        <v>75</v>
      </c>
      <c r="H37" s="64" t="s">
        <v>75</v>
      </c>
      <c r="I37" s="64" t="s">
        <v>75</v>
      </c>
      <c r="J37" s="64" t="s">
        <v>75</v>
      </c>
      <c r="K37" s="64" t="s">
        <v>75</v>
      </c>
      <c r="L37" s="64" t="s">
        <v>75</v>
      </c>
      <c r="M37" s="64" t="s">
        <v>75</v>
      </c>
      <c r="N37" s="64" t="s">
        <v>75</v>
      </c>
      <c r="O37" s="64">
        <v>19282882.760000002</v>
      </c>
      <c r="P37" s="64">
        <v>0</v>
      </c>
      <c r="Q37" s="64">
        <v>0</v>
      </c>
      <c r="R37" s="64">
        <v>0</v>
      </c>
      <c r="S37" s="64">
        <v>0</v>
      </c>
      <c r="T37" s="64">
        <v>0</v>
      </c>
      <c r="U37" s="64">
        <v>0</v>
      </c>
      <c r="V37" s="64">
        <v>0</v>
      </c>
      <c r="W37" s="64">
        <v>0</v>
      </c>
      <c r="X37" s="58">
        <v>45345.754861111112</v>
      </c>
      <c r="Y37" s="64" t="s">
        <v>112</v>
      </c>
      <c r="Z37" s="58">
        <v>45291</v>
      </c>
    </row>
    <row r="38" spans="1:26" hidden="1" x14ac:dyDescent="0.25">
      <c r="A38" s="64" t="s">
        <v>77</v>
      </c>
      <c r="B38" s="64" t="s">
        <v>88</v>
      </c>
      <c r="C38" s="64" t="s">
        <v>108</v>
      </c>
      <c r="D38" s="64" t="s">
        <v>75</v>
      </c>
      <c r="E38" s="64" t="s">
        <v>75</v>
      </c>
      <c r="F38" s="64" t="s">
        <v>75</v>
      </c>
      <c r="G38" s="64" t="s">
        <v>75</v>
      </c>
      <c r="H38" s="64" t="s">
        <v>76</v>
      </c>
      <c r="I38" s="64" t="s">
        <v>75</v>
      </c>
      <c r="J38" s="64" t="s">
        <v>75</v>
      </c>
      <c r="K38" s="64" t="s">
        <v>75</v>
      </c>
      <c r="L38" s="64" t="s">
        <v>75</v>
      </c>
      <c r="M38" s="64" t="s">
        <v>75</v>
      </c>
      <c r="N38" s="64" t="s">
        <v>75</v>
      </c>
      <c r="O38" s="64">
        <v>314855809.77999997</v>
      </c>
      <c r="P38" s="64">
        <v>0</v>
      </c>
      <c r="Q38" s="64">
        <v>0</v>
      </c>
      <c r="R38" s="64">
        <v>0</v>
      </c>
      <c r="S38" s="64">
        <v>0</v>
      </c>
      <c r="T38" s="64">
        <v>0</v>
      </c>
      <c r="U38" s="64">
        <v>0</v>
      </c>
      <c r="V38" s="64">
        <v>0</v>
      </c>
      <c r="W38" s="64">
        <v>0</v>
      </c>
      <c r="X38" s="58">
        <v>45345.754861111112</v>
      </c>
      <c r="Y38" s="64" t="s">
        <v>112</v>
      </c>
      <c r="Z38" s="58">
        <v>45291</v>
      </c>
    </row>
    <row r="39" spans="1:26" hidden="1" x14ac:dyDescent="0.25">
      <c r="A39" s="64" t="s">
        <v>77</v>
      </c>
      <c r="B39" s="64" t="s">
        <v>88</v>
      </c>
      <c r="C39" s="64" t="s">
        <v>108</v>
      </c>
      <c r="D39" s="64" t="s">
        <v>75</v>
      </c>
      <c r="E39" s="64" t="s">
        <v>75</v>
      </c>
      <c r="F39" s="64" t="s">
        <v>75</v>
      </c>
      <c r="G39" s="64" t="s">
        <v>75</v>
      </c>
      <c r="H39" s="64" t="s">
        <v>75</v>
      </c>
      <c r="I39" s="64" t="s">
        <v>75</v>
      </c>
      <c r="J39" s="64" t="s">
        <v>76</v>
      </c>
      <c r="K39" s="64" t="s">
        <v>75</v>
      </c>
      <c r="L39" s="64" t="s">
        <v>75</v>
      </c>
      <c r="M39" s="64" t="s">
        <v>75</v>
      </c>
      <c r="N39" s="64" t="s">
        <v>75</v>
      </c>
      <c r="O39" s="64">
        <v>856934001.80999994</v>
      </c>
      <c r="P39" s="64">
        <v>0</v>
      </c>
      <c r="Q39" s="64">
        <v>0</v>
      </c>
      <c r="R39" s="64">
        <v>0</v>
      </c>
      <c r="S39" s="64">
        <v>0</v>
      </c>
      <c r="T39" s="64">
        <v>0</v>
      </c>
      <c r="U39" s="64">
        <v>0</v>
      </c>
      <c r="V39" s="64">
        <v>0</v>
      </c>
      <c r="W39" s="64">
        <v>0</v>
      </c>
      <c r="X39" s="58">
        <v>45345.754861111112</v>
      </c>
      <c r="Y39" s="64" t="s">
        <v>112</v>
      </c>
      <c r="Z39" s="58">
        <v>45291</v>
      </c>
    </row>
    <row r="40" spans="1:26" x14ac:dyDescent="0.25">
      <c r="A40" s="64" t="s">
        <v>77</v>
      </c>
      <c r="B40" s="64" t="s">
        <v>88</v>
      </c>
      <c r="C40" s="64" t="s">
        <v>108</v>
      </c>
      <c r="D40" s="64" t="s">
        <v>76</v>
      </c>
      <c r="E40" s="64" t="s">
        <v>75</v>
      </c>
      <c r="F40" s="64" t="s">
        <v>75</v>
      </c>
      <c r="G40" s="64" t="s">
        <v>75</v>
      </c>
      <c r="H40" s="64" t="s">
        <v>75</v>
      </c>
      <c r="I40" s="64" t="s">
        <v>75</v>
      </c>
      <c r="J40" s="64" t="s">
        <v>76</v>
      </c>
      <c r="K40" s="64" t="s">
        <v>75</v>
      </c>
      <c r="L40" s="64" t="s">
        <v>75</v>
      </c>
      <c r="M40" s="64" t="s">
        <v>75</v>
      </c>
      <c r="N40" s="64" t="s">
        <v>75</v>
      </c>
      <c r="O40" s="64">
        <v>282037.42</v>
      </c>
      <c r="P40" s="64">
        <v>0</v>
      </c>
      <c r="Q40" s="64">
        <v>0</v>
      </c>
      <c r="R40" s="64">
        <v>0</v>
      </c>
      <c r="S40" s="64">
        <v>0</v>
      </c>
      <c r="T40" s="64">
        <v>0</v>
      </c>
      <c r="U40" s="64">
        <v>0</v>
      </c>
      <c r="V40" s="64">
        <v>0</v>
      </c>
      <c r="W40" s="64">
        <v>0</v>
      </c>
      <c r="X40" s="58">
        <v>45345.754861111112</v>
      </c>
      <c r="Y40" s="64" t="s">
        <v>112</v>
      </c>
      <c r="Z40" s="58">
        <v>45291</v>
      </c>
    </row>
    <row r="41" spans="1:26" hidden="1" x14ac:dyDescent="0.25">
      <c r="A41" s="64" t="s">
        <v>77</v>
      </c>
      <c r="B41" s="64" t="s">
        <v>88</v>
      </c>
      <c r="C41" s="64" t="s">
        <v>108</v>
      </c>
      <c r="D41" s="64" t="s">
        <v>75</v>
      </c>
      <c r="E41" s="64" t="s">
        <v>75</v>
      </c>
      <c r="F41" s="64" t="s">
        <v>75</v>
      </c>
      <c r="G41" s="64" t="s">
        <v>75</v>
      </c>
      <c r="H41" s="64" t="s">
        <v>75</v>
      </c>
      <c r="I41" s="64" t="s">
        <v>75</v>
      </c>
      <c r="J41" s="64" t="s">
        <v>75</v>
      </c>
      <c r="K41" s="64" t="s">
        <v>75</v>
      </c>
      <c r="L41" s="64" t="s">
        <v>75</v>
      </c>
      <c r="M41" s="64" t="s">
        <v>75</v>
      </c>
      <c r="N41" s="64" t="s">
        <v>75</v>
      </c>
      <c r="O41" s="64">
        <v>1332159611.5599999</v>
      </c>
      <c r="P41" s="64">
        <v>0</v>
      </c>
      <c r="Q41" s="64">
        <v>0</v>
      </c>
      <c r="R41" s="64">
        <v>0</v>
      </c>
      <c r="S41" s="64">
        <v>0</v>
      </c>
      <c r="T41" s="64">
        <v>0</v>
      </c>
      <c r="U41" s="64">
        <v>0</v>
      </c>
      <c r="V41" s="64">
        <v>0</v>
      </c>
      <c r="W41" s="64">
        <v>0</v>
      </c>
      <c r="X41" s="58">
        <v>45345.754861111112</v>
      </c>
      <c r="Y41" s="64" t="s">
        <v>112</v>
      </c>
      <c r="Z41" s="58">
        <v>45291</v>
      </c>
    </row>
    <row r="42" spans="1:26" hidden="1" x14ac:dyDescent="0.25">
      <c r="A42" s="64" t="s">
        <v>77</v>
      </c>
      <c r="B42" s="64" t="s">
        <v>88</v>
      </c>
      <c r="C42" s="64" t="s">
        <v>108</v>
      </c>
      <c r="D42" s="64" t="s">
        <v>75</v>
      </c>
      <c r="E42" s="64" t="s">
        <v>75</v>
      </c>
      <c r="F42" s="64" t="s">
        <v>75</v>
      </c>
      <c r="G42" s="64" t="s">
        <v>75</v>
      </c>
      <c r="H42" s="64" t="s">
        <v>75</v>
      </c>
      <c r="I42" s="64" t="s">
        <v>76</v>
      </c>
      <c r="J42" s="64" t="s">
        <v>75</v>
      </c>
      <c r="K42" s="64" t="s">
        <v>75</v>
      </c>
      <c r="L42" s="64" t="s">
        <v>75</v>
      </c>
      <c r="M42" s="64" t="s">
        <v>75</v>
      </c>
      <c r="N42" s="64" t="s">
        <v>75</v>
      </c>
      <c r="O42" s="64">
        <v>589375582.54999995</v>
      </c>
      <c r="P42" s="64">
        <v>0</v>
      </c>
      <c r="Q42" s="64">
        <v>0</v>
      </c>
      <c r="R42" s="64">
        <v>0</v>
      </c>
      <c r="S42" s="64">
        <v>0</v>
      </c>
      <c r="T42" s="64">
        <v>0</v>
      </c>
      <c r="U42" s="64">
        <v>0</v>
      </c>
      <c r="V42" s="64">
        <v>0</v>
      </c>
      <c r="W42" s="64">
        <v>0</v>
      </c>
      <c r="X42" s="58">
        <v>45345.754861111112</v>
      </c>
      <c r="Y42" s="64" t="s">
        <v>112</v>
      </c>
      <c r="Z42" s="58">
        <v>45291</v>
      </c>
    </row>
    <row r="43" spans="1:26" hidden="1" x14ac:dyDescent="0.25">
      <c r="A43" s="64" t="s">
        <v>77</v>
      </c>
      <c r="B43" s="64" t="s">
        <v>88</v>
      </c>
      <c r="C43" s="64" t="s">
        <v>108</v>
      </c>
      <c r="D43" s="64" t="s">
        <v>75</v>
      </c>
      <c r="E43" s="64" t="s">
        <v>75</v>
      </c>
      <c r="F43" s="64" t="s">
        <v>76</v>
      </c>
      <c r="G43" s="64" t="s">
        <v>75</v>
      </c>
      <c r="H43" s="64" t="s">
        <v>76</v>
      </c>
      <c r="I43" s="64" t="s">
        <v>75</v>
      </c>
      <c r="J43" s="64" t="s">
        <v>75</v>
      </c>
      <c r="K43" s="64" t="s">
        <v>75</v>
      </c>
      <c r="L43" s="64" t="s">
        <v>75</v>
      </c>
      <c r="M43" s="64" t="s">
        <v>75</v>
      </c>
      <c r="N43" s="64" t="s">
        <v>75</v>
      </c>
      <c r="O43" s="64">
        <v>76028243.260000005</v>
      </c>
      <c r="P43" s="64">
        <v>0</v>
      </c>
      <c r="Q43" s="64">
        <v>0</v>
      </c>
      <c r="R43" s="64">
        <v>0</v>
      </c>
      <c r="S43" s="64">
        <v>0</v>
      </c>
      <c r="T43" s="64">
        <v>0</v>
      </c>
      <c r="U43" s="64">
        <v>0</v>
      </c>
      <c r="V43" s="64">
        <v>0</v>
      </c>
      <c r="W43" s="64">
        <v>0</v>
      </c>
      <c r="X43" s="58">
        <v>45345.754861111112</v>
      </c>
      <c r="Y43" s="64" t="s">
        <v>112</v>
      </c>
      <c r="Z43" s="58">
        <v>45291</v>
      </c>
    </row>
    <row r="44" spans="1:26" x14ac:dyDescent="0.25">
      <c r="A44" s="64" t="s">
        <v>77</v>
      </c>
      <c r="B44" s="64" t="s">
        <v>88</v>
      </c>
      <c r="C44" s="64" t="s">
        <v>108</v>
      </c>
      <c r="D44" s="64" t="s">
        <v>76</v>
      </c>
      <c r="E44" s="64" t="s">
        <v>75</v>
      </c>
      <c r="F44" s="64" t="s">
        <v>75</v>
      </c>
      <c r="G44" s="64" t="s">
        <v>75</v>
      </c>
      <c r="H44" s="64" t="s">
        <v>75</v>
      </c>
      <c r="I44" s="64" t="s">
        <v>75</v>
      </c>
      <c r="J44" s="64" t="s">
        <v>75</v>
      </c>
      <c r="K44" s="64" t="s">
        <v>75</v>
      </c>
      <c r="L44" s="64" t="s">
        <v>75</v>
      </c>
      <c r="M44" s="64" t="s">
        <v>75</v>
      </c>
      <c r="N44" s="64" t="s">
        <v>75</v>
      </c>
      <c r="O44" s="64">
        <v>166198754.75999999</v>
      </c>
      <c r="P44" s="64">
        <v>0</v>
      </c>
      <c r="Q44" s="64">
        <v>0</v>
      </c>
      <c r="R44" s="64">
        <v>0</v>
      </c>
      <c r="S44" s="64">
        <v>0</v>
      </c>
      <c r="T44" s="64">
        <v>0</v>
      </c>
      <c r="U44" s="64">
        <v>0</v>
      </c>
      <c r="V44" s="64">
        <v>0</v>
      </c>
      <c r="W44" s="64">
        <v>0</v>
      </c>
      <c r="X44" s="58">
        <v>45345.754861111112</v>
      </c>
      <c r="Y44" s="64" t="s">
        <v>112</v>
      </c>
      <c r="Z44" s="58">
        <v>45291</v>
      </c>
    </row>
    <row r="45" spans="1:26" hidden="1" x14ac:dyDescent="0.25">
      <c r="A45" s="64" t="s">
        <v>77</v>
      </c>
      <c r="B45" s="64" t="s">
        <v>87</v>
      </c>
      <c r="C45" s="64" t="s">
        <v>107</v>
      </c>
      <c r="D45" s="64" t="s">
        <v>75</v>
      </c>
      <c r="E45" s="64" t="s">
        <v>75</v>
      </c>
      <c r="F45" s="64" t="s">
        <v>75</v>
      </c>
      <c r="G45" s="64" t="s">
        <v>75</v>
      </c>
      <c r="H45" s="64" t="s">
        <v>75</v>
      </c>
      <c r="I45" s="64" t="s">
        <v>75</v>
      </c>
      <c r="J45" s="64" t="s">
        <v>75</v>
      </c>
      <c r="K45" s="64" t="s">
        <v>75</v>
      </c>
      <c r="L45" s="64" t="s">
        <v>75</v>
      </c>
      <c r="M45" s="64" t="s">
        <v>75</v>
      </c>
      <c r="N45" s="64" t="s">
        <v>75</v>
      </c>
      <c r="O45" s="64">
        <v>0.69</v>
      </c>
      <c r="P45" s="64">
        <v>0.69</v>
      </c>
      <c r="X45" s="58">
        <v>45345.754861111112</v>
      </c>
      <c r="Y45" s="64" t="s">
        <v>112</v>
      </c>
      <c r="Z45" s="58">
        <v>45291</v>
      </c>
    </row>
    <row r="46" spans="1:26" hidden="1" x14ac:dyDescent="0.25">
      <c r="A46" s="64" t="s">
        <v>77</v>
      </c>
      <c r="B46" s="64" t="s">
        <v>87</v>
      </c>
      <c r="C46" s="64" t="s">
        <v>80</v>
      </c>
      <c r="D46" s="64" t="s">
        <v>75</v>
      </c>
      <c r="E46" s="64" t="s">
        <v>75</v>
      </c>
      <c r="F46" s="64" t="s">
        <v>75</v>
      </c>
      <c r="G46" s="64" t="s">
        <v>75</v>
      </c>
      <c r="H46" s="64" t="s">
        <v>75</v>
      </c>
      <c r="I46" s="64" t="s">
        <v>75</v>
      </c>
      <c r="J46" s="64" t="s">
        <v>75</v>
      </c>
      <c r="K46" s="64" t="s">
        <v>75</v>
      </c>
      <c r="L46" s="64" t="s">
        <v>75</v>
      </c>
      <c r="M46" s="64" t="s">
        <v>75</v>
      </c>
      <c r="N46" s="64" t="s">
        <v>75</v>
      </c>
      <c r="O46" s="64">
        <v>28421093.34</v>
      </c>
      <c r="P46" s="64">
        <v>0</v>
      </c>
      <c r="Q46" s="64">
        <v>0</v>
      </c>
      <c r="R46" s="64">
        <v>0</v>
      </c>
      <c r="S46" s="64">
        <v>0</v>
      </c>
      <c r="T46" s="64">
        <v>0</v>
      </c>
      <c r="U46" s="64">
        <v>0</v>
      </c>
      <c r="V46" s="64">
        <v>0</v>
      </c>
      <c r="W46" s="64">
        <v>0</v>
      </c>
      <c r="X46" s="58">
        <v>45345.754861111112</v>
      </c>
      <c r="Y46" s="64" t="s">
        <v>112</v>
      </c>
      <c r="Z46" s="58">
        <v>45291</v>
      </c>
    </row>
    <row r="47" spans="1:26" hidden="1" x14ac:dyDescent="0.25">
      <c r="A47" s="64" t="s">
        <v>77</v>
      </c>
      <c r="B47" s="64" t="s">
        <v>87</v>
      </c>
      <c r="C47" s="64" t="s">
        <v>108</v>
      </c>
      <c r="D47" s="64" t="s">
        <v>75</v>
      </c>
      <c r="E47" s="64" t="s">
        <v>75</v>
      </c>
      <c r="F47" s="64" t="s">
        <v>75</v>
      </c>
      <c r="G47" s="64" t="s">
        <v>75</v>
      </c>
      <c r="H47" s="64" t="s">
        <v>75</v>
      </c>
      <c r="I47" s="64" t="s">
        <v>75</v>
      </c>
      <c r="J47" s="64" t="s">
        <v>75</v>
      </c>
      <c r="K47" s="64" t="s">
        <v>75</v>
      </c>
      <c r="L47" s="64" t="s">
        <v>75</v>
      </c>
      <c r="M47" s="64" t="s">
        <v>75</v>
      </c>
      <c r="N47" s="64" t="s">
        <v>75</v>
      </c>
      <c r="O47" s="64">
        <v>60513924.640000001</v>
      </c>
      <c r="P47" s="64">
        <v>0</v>
      </c>
      <c r="Q47" s="64">
        <v>0</v>
      </c>
      <c r="R47" s="64">
        <v>0</v>
      </c>
      <c r="S47" s="64">
        <v>0</v>
      </c>
      <c r="T47" s="64">
        <v>0</v>
      </c>
      <c r="U47" s="64">
        <v>0</v>
      </c>
      <c r="V47" s="64">
        <v>0</v>
      </c>
      <c r="W47" s="64">
        <v>0</v>
      </c>
      <c r="X47" s="58">
        <v>45345.754861111112</v>
      </c>
      <c r="Y47" s="64" t="s">
        <v>112</v>
      </c>
      <c r="Z47" s="58">
        <v>45291</v>
      </c>
    </row>
    <row r="48" spans="1:26" hidden="1" x14ac:dyDescent="0.25">
      <c r="A48" s="64" t="s">
        <v>74</v>
      </c>
      <c r="B48" s="64" t="s">
        <v>88</v>
      </c>
      <c r="C48" s="64" t="s">
        <v>107</v>
      </c>
      <c r="D48" s="64" t="s">
        <v>75</v>
      </c>
      <c r="E48" s="64" t="s">
        <v>75</v>
      </c>
      <c r="F48" s="64" t="s">
        <v>76</v>
      </c>
      <c r="G48" s="64" t="s">
        <v>75</v>
      </c>
      <c r="H48" s="64" t="s">
        <v>75</v>
      </c>
      <c r="I48" s="64" t="s">
        <v>75</v>
      </c>
      <c r="J48" s="64" t="s">
        <v>75</v>
      </c>
      <c r="K48" s="64" t="s">
        <v>75</v>
      </c>
      <c r="L48" s="64" t="s">
        <v>75</v>
      </c>
      <c r="M48" s="64" t="s">
        <v>75</v>
      </c>
      <c r="N48" s="64" t="s">
        <v>75</v>
      </c>
      <c r="O48" s="64">
        <v>14653047.52</v>
      </c>
      <c r="X48" s="58">
        <v>45345.754861111112</v>
      </c>
      <c r="Y48" s="64" t="s">
        <v>112</v>
      </c>
      <c r="Z48" s="58">
        <v>45291</v>
      </c>
    </row>
    <row r="49" spans="1:26" hidden="1" x14ac:dyDescent="0.25">
      <c r="A49" s="64" t="s">
        <v>74</v>
      </c>
      <c r="B49" s="64" t="s">
        <v>88</v>
      </c>
      <c r="C49" s="64" t="s">
        <v>107</v>
      </c>
      <c r="D49" s="64" t="s">
        <v>75</v>
      </c>
      <c r="E49" s="64" t="s">
        <v>75</v>
      </c>
      <c r="F49" s="64" t="s">
        <v>75</v>
      </c>
      <c r="G49" s="64" t="s">
        <v>75</v>
      </c>
      <c r="H49" s="64" t="s">
        <v>75</v>
      </c>
      <c r="I49" s="64" t="s">
        <v>75</v>
      </c>
      <c r="J49" s="64" t="s">
        <v>75</v>
      </c>
      <c r="K49" s="64" t="s">
        <v>75</v>
      </c>
      <c r="L49" s="64" t="s">
        <v>75</v>
      </c>
      <c r="M49" s="64" t="s">
        <v>75</v>
      </c>
      <c r="N49" s="64" t="s">
        <v>75</v>
      </c>
      <c r="O49" s="64">
        <v>302776914.38</v>
      </c>
      <c r="P49" s="64">
        <v>0</v>
      </c>
      <c r="Q49" s="64">
        <v>0</v>
      </c>
      <c r="R49" s="64">
        <v>0</v>
      </c>
      <c r="S49" s="64">
        <v>0</v>
      </c>
      <c r="T49" s="64">
        <v>0</v>
      </c>
      <c r="U49" s="64">
        <v>0</v>
      </c>
      <c r="V49" s="64">
        <v>0</v>
      </c>
      <c r="W49" s="64">
        <v>0</v>
      </c>
      <c r="X49" s="58">
        <v>45345.754861111112</v>
      </c>
      <c r="Y49" s="64" t="s">
        <v>112</v>
      </c>
      <c r="Z49" s="58">
        <v>45291</v>
      </c>
    </row>
    <row r="50" spans="1:26" hidden="1" x14ac:dyDescent="0.25">
      <c r="A50" s="64" t="s">
        <v>74</v>
      </c>
      <c r="B50" s="64" t="s">
        <v>88</v>
      </c>
      <c r="C50" s="64" t="s">
        <v>107</v>
      </c>
      <c r="D50" s="64" t="s">
        <v>76</v>
      </c>
      <c r="E50" s="64" t="s">
        <v>75</v>
      </c>
      <c r="F50" s="64" t="s">
        <v>75</v>
      </c>
      <c r="G50" s="64" t="s">
        <v>75</v>
      </c>
      <c r="H50" s="64" t="s">
        <v>75</v>
      </c>
      <c r="I50" s="64" t="s">
        <v>75</v>
      </c>
      <c r="J50" s="64" t="s">
        <v>75</v>
      </c>
      <c r="K50" s="64" t="s">
        <v>75</v>
      </c>
      <c r="L50" s="64" t="s">
        <v>75</v>
      </c>
      <c r="M50" s="64" t="s">
        <v>75</v>
      </c>
      <c r="N50" s="64" t="s">
        <v>75</v>
      </c>
      <c r="O50" s="64">
        <v>444903185.18000001</v>
      </c>
      <c r="P50" s="64">
        <v>143765285.29094201</v>
      </c>
      <c r="Q50" s="64">
        <v>103441960.836988</v>
      </c>
      <c r="R50" s="64">
        <v>4678792.85518</v>
      </c>
      <c r="S50" s="64">
        <v>40162036.390617996</v>
      </c>
      <c r="T50" s="64">
        <v>21860.231877999999</v>
      </c>
      <c r="U50" s="64">
        <v>0</v>
      </c>
      <c r="V50" s="64">
        <v>0</v>
      </c>
      <c r="W50" s="64">
        <v>0</v>
      </c>
      <c r="X50" s="58">
        <v>45345.754861111112</v>
      </c>
      <c r="Y50" s="64" t="s">
        <v>112</v>
      </c>
      <c r="Z50" s="58">
        <v>45291</v>
      </c>
    </row>
    <row r="51" spans="1:26" hidden="1" x14ac:dyDescent="0.25">
      <c r="A51" s="64" t="s">
        <v>74</v>
      </c>
      <c r="B51" s="64" t="s">
        <v>88</v>
      </c>
      <c r="C51" s="64" t="s">
        <v>80</v>
      </c>
      <c r="D51" s="64" t="s">
        <v>76</v>
      </c>
      <c r="E51" s="64" t="s">
        <v>75</v>
      </c>
      <c r="F51" s="64" t="s">
        <v>75</v>
      </c>
      <c r="G51" s="64" t="s">
        <v>75</v>
      </c>
      <c r="H51" s="64" t="s">
        <v>75</v>
      </c>
      <c r="I51" s="64" t="s">
        <v>75</v>
      </c>
      <c r="J51" s="64" t="s">
        <v>75</v>
      </c>
      <c r="K51" s="64" t="s">
        <v>75</v>
      </c>
      <c r="L51" s="64" t="s">
        <v>75</v>
      </c>
      <c r="M51" s="64" t="s">
        <v>75</v>
      </c>
      <c r="N51" s="64" t="s">
        <v>75</v>
      </c>
      <c r="O51" s="64">
        <v>1593447506.73</v>
      </c>
      <c r="P51" s="64">
        <v>433970227.61210901</v>
      </c>
      <c r="Q51" s="64">
        <v>0</v>
      </c>
      <c r="R51" s="64">
        <v>0</v>
      </c>
      <c r="S51" s="64">
        <v>0</v>
      </c>
      <c r="T51" s="64">
        <v>0</v>
      </c>
      <c r="U51" s="64">
        <v>0</v>
      </c>
      <c r="V51" s="64">
        <v>0</v>
      </c>
      <c r="W51" s="64">
        <v>0</v>
      </c>
      <c r="X51" s="58">
        <v>45345.754861111112</v>
      </c>
      <c r="Y51" s="64" t="s">
        <v>112</v>
      </c>
      <c r="Z51" s="58">
        <v>45291</v>
      </c>
    </row>
    <row r="52" spans="1:26" hidden="1" x14ac:dyDescent="0.25">
      <c r="A52" s="64" t="s">
        <v>74</v>
      </c>
      <c r="B52" s="64" t="s">
        <v>88</v>
      </c>
      <c r="C52" s="64" t="s">
        <v>80</v>
      </c>
      <c r="D52" s="64" t="s">
        <v>75</v>
      </c>
      <c r="E52" s="64" t="s">
        <v>75</v>
      </c>
      <c r="F52" s="64" t="s">
        <v>75</v>
      </c>
      <c r="G52" s="64" t="s">
        <v>75</v>
      </c>
      <c r="H52" s="64" t="s">
        <v>75</v>
      </c>
      <c r="I52" s="64" t="s">
        <v>75</v>
      </c>
      <c r="J52" s="64" t="s">
        <v>75</v>
      </c>
      <c r="K52" s="64" t="s">
        <v>75</v>
      </c>
      <c r="L52" s="64" t="s">
        <v>75</v>
      </c>
      <c r="M52" s="64" t="s">
        <v>75</v>
      </c>
      <c r="N52" s="64" t="s">
        <v>75</v>
      </c>
      <c r="O52" s="64">
        <v>901013109.54999995</v>
      </c>
      <c r="P52" s="64">
        <v>0</v>
      </c>
      <c r="Q52" s="64">
        <v>0</v>
      </c>
      <c r="R52" s="64">
        <v>0</v>
      </c>
      <c r="S52" s="64">
        <v>0</v>
      </c>
      <c r="T52" s="64">
        <v>0</v>
      </c>
      <c r="U52" s="64">
        <v>0</v>
      </c>
      <c r="V52" s="64">
        <v>0</v>
      </c>
      <c r="W52" s="64">
        <v>0</v>
      </c>
      <c r="X52" s="58">
        <v>45345.754861111112</v>
      </c>
      <c r="Y52" s="64" t="s">
        <v>112</v>
      </c>
      <c r="Z52" s="58">
        <v>45291</v>
      </c>
    </row>
    <row r="53" spans="1:26" hidden="1" x14ac:dyDescent="0.25">
      <c r="A53" s="64" t="s">
        <v>74</v>
      </c>
      <c r="B53" s="64" t="s">
        <v>88</v>
      </c>
      <c r="C53" s="64" t="s">
        <v>79</v>
      </c>
      <c r="D53" s="64" t="s">
        <v>75</v>
      </c>
      <c r="E53" s="64" t="s">
        <v>75</v>
      </c>
      <c r="F53" s="64" t="s">
        <v>75</v>
      </c>
      <c r="G53" s="64" t="s">
        <v>75</v>
      </c>
      <c r="H53" s="64" t="s">
        <v>75</v>
      </c>
      <c r="I53" s="64" t="s">
        <v>75</v>
      </c>
      <c r="J53" s="64" t="s">
        <v>75</v>
      </c>
      <c r="K53" s="64" t="s">
        <v>76</v>
      </c>
      <c r="L53" s="64" t="s">
        <v>75</v>
      </c>
      <c r="M53" s="64" t="s">
        <v>75</v>
      </c>
      <c r="N53" s="64" t="s">
        <v>75</v>
      </c>
      <c r="O53" s="64">
        <v>14419112.460000001</v>
      </c>
      <c r="P53" s="64">
        <v>0</v>
      </c>
      <c r="Q53" s="64">
        <v>0</v>
      </c>
      <c r="R53" s="64">
        <v>0</v>
      </c>
      <c r="S53" s="64">
        <v>0</v>
      </c>
      <c r="T53" s="64">
        <v>0</v>
      </c>
      <c r="U53" s="64">
        <v>0</v>
      </c>
      <c r="V53" s="64">
        <v>0</v>
      </c>
      <c r="W53" s="64">
        <v>0</v>
      </c>
      <c r="X53" s="58">
        <v>45345.754861111112</v>
      </c>
      <c r="Y53" s="64" t="s">
        <v>112</v>
      </c>
      <c r="Z53" s="58">
        <v>45291</v>
      </c>
    </row>
    <row r="54" spans="1:26" hidden="1" x14ac:dyDescent="0.25">
      <c r="A54" s="64" t="s">
        <v>74</v>
      </c>
      <c r="B54" s="64" t="s">
        <v>88</v>
      </c>
      <c r="C54" s="64" t="s">
        <v>79</v>
      </c>
      <c r="D54" s="64" t="s">
        <v>75</v>
      </c>
      <c r="E54" s="64" t="s">
        <v>75</v>
      </c>
      <c r="F54" s="64" t="s">
        <v>75</v>
      </c>
      <c r="G54" s="64" t="s">
        <v>75</v>
      </c>
      <c r="H54" s="64" t="s">
        <v>75</v>
      </c>
      <c r="I54" s="64" t="s">
        <v>75</v>
      </c>
      <c r="J54" s="64" t="s">
        <v>75</v>
      </c>
      <c r="K54" s="64" t="s">
        <v>75</v>
      </c>
      <c r="L54" s="64" t="s">
        <v>75</v>
      </c>
      <c r="M54" s="64" t="s">
        <v>75</v>
      </c>
      <c r="N54" s="64" t="s">
        <v>76</v>
      </c>
      <c r="O54" s="64">
        <v>26313572374.380001</v>
      </c>
      <c r="P54" s="64">
        <v>0</v>
      </c>
      <c r="Q54" s="64">
        <v>0</v>
      </c>
      <c r="R54" s="64">
        <v>0</v>
      </c>
      <c r="S54" s="64">
        <v>0</v>
      </c>
      <c r="T54" s="64">
        <v>0</v>
      </c>
      <c r="U54" s="64">
        <v>0</v>
      </c>
      <c r="V54" s="64">
        <v>0</v>
      </c>
      <c r="W54" s="64">
        <v>0</v>
      </c>
      <c r="X54" s="58">
        <v>45345.754861111112</v>
      </c>
      <c r="Y54" s="64" t="s">
        <v>112</v>
      </c>
      <c r="Z54" s="58">
        <v>45291</v>
      </c>
    </row>
    <row r="55" spans="1:26" x14ac:dyDescent="0.25">
      <c r="A55" s="64" t="s">
        <v>74</v>
      </c>
      <c r="B55" s="64" t="s">
        <v>88</v>
      </c>
      <c r="C55" s="64" t="s">
        <v>108</v>
      </c>
      <c r="D55" s="64" t="s">
        <v>76</v>
      </c>
      <c r="E55" s="64" t="s">
        <v>75</v>
      </c>
      <c r="F55" s="64" t="s">
        <v>75</v>
      </c>
      <c r="G55" s="64" t="s">
        <v>75</v>
      </c>
      <c r="H55" s="64" t="s">
        <v>75</v>
      </c>
      <c r="I55" s="64" t="s">
        <v>75</v>
      </c>
      <c r="J55" s="64" t="s">
        <v>75</v>
      </c>
      <c r="K55" s="64" t="s">
        <v>75</v>
      </c>
      <c r="L55" s="64" t="s">
        <v>75</v>
      </c>
      <c r="M55" s="64" t="s">
        <v>75</v>
      </c>
      <c r="N55" s="64" t="s">
        <v>75</v>
      </c>
      <c r="O55" s="64">
        <v>273116128.61000001</v>
      </c>
      <c r="P55" s="64">
        <v>29474008.606146</v>
      </c>
      <c r="Q55" s="64">
        <v>0</v>
      </c>
      <c r="R55" s="64">
        <v>0</v>
      </c>
      <c r="S55" s="64">
        <v>0</v>
      </c>
      <c r="T55" s="64">
        <v>0</v>
      </c>
      <c r="U55" s="64">
        <v>0</v>
      </c>
      <c r="V55" s="64">
        <v>0</v>
      </c>
      <c r="W55" s="64">
        <v>0</v>
      </c>
      <c r="X55" s="58">
        <v>45345.754861111112</v>
      </c>
      <c r="Y55" s="64" t="s">
        <v>112</v>
      </c>
      <c r="Z55" s="58">
        <v>45291</v>
      </c>
    </row>
    <row r="56" spans="1:26" hidden="1" x14ac:dyDescent="0.25">
      <c r="A56" s="64" t="s">
        <v>74</v>
      </c>
      <c r="B56" s="64" t="s">
        <v>88</v>
      </c>
      <c r="C56" s="64" t="s">
        <v>108</v>
      </c>
      <c r="D56" s="64" t="s">
        <v>75</v>
      </c>
      <c r="E56" s="64" t="s">
        <v>75</v>
      </c>
      <c r="F56" s="64" t="s">
        <v>75</v>
      </c>
      <c r="G56" s="64" t="s">
        <v>75</v>
      </c>
      <c r="H56" s="64" t="s">
        <v>75</v>
      </c>
      <c r="I56" s="64" t="s">
        <v>75</v>
      </c>
      <c r="J56" s="64" t="s">
        <v>75</v>
      </c>
      <c r="K56" s="64" t="s">
        <v>75</v>
      </c>
      <c r="L56" s="64" t="s">
        <v>75</v>
      </c>
      <c r="M56" s="64" t="s">
        <v>75</v>
      </c>
      <c r="N56" s="64" t="s">
        <v>75</v>
      </c>
      <c r="O56" s="64">
        <v>2422936385.1300001</v>
      </c>
      <c r="P56" s="64">
        <v>0</v>
      </c>
      <c r="Q56" s="64">
        <v>0</v>
      </c>
      <c r="R56" s="64">
        <v>0</v>
      </c>
      <c r="S56" s="64">
        <v>0</v>
      </c>
      <c r="T56" s="64">
        <v>0</v>
      </c>
      <c r="U56" s="64">
        <v>0</v>
      </c>
      <c r="V56" s="64">
        <v>0</v>
      </c>
      <c r="W56" s="64">
        <v>0</v>
      </c>
      <c r="X56" s="58">
        <v>45345.754861111112</v>
      </c>
      <c r="Y56" s="64" t="s">
        <v>112</v>
      </c>
      <c r="Z56" s="58">
        <v>45291</v>
      </c>
    </row>
    <row r="57" spans="1:26" hidden="1" x14ac:dyDescent="0.25">
      <c r="A57" s="64" t="s">
        <v>74</v>
      </c>
      <c r="B57" s="64" t="s">
        <v>88</v>
      </c>
      <c r="C57" s="64" t="s">
        <v>108</v>
      </c>
      <c r="D57" s="64" t="s">
        <v>75</v>
      </c>
      <c r="E57" s="64" t="s">
        <v>75</v>
      </c>
      <c r="F57" s="64" t="s">
        <v>75</v>
      </c>
      <c r="G57" s="64" t="s">
        <v>75</v>
      </c>
      <c r="H57" s="64" t="s">
        <v>75</v>
      </c>
      <c r="I57" s="64" t="s">
        <v>75</v>
      </c>
      <c r="J57" s="64" t="s">
        <v>76</v>
      </c>
      <c r="K57" s="64" t="s">
        <v>75</v>
      </c>
      <c r="L57" s="64" t="s">
        <v>75</v>
      </c>
      <c r="M57" s="64" t="s">
        <v>75</v>
      </c>
      <c r="N57" s="64" t="s">
        <v>75</v>
      </c>
      <c r="O57" s="64">
        <v>2498886.64</v>
      </c>
      <c r="P57" s="64">
        <v>0</v>
      </c>
      <c r="Q57" s="64">
        <v>0</v>
      </c>
      <c r="R57" s="64">
        <v>0</v>
      </c>
      <c r="S57" s="64">
        <v>0</v>
      </c>
      <c r="T57" s="64">
        <v>0</v>
      </c>
      <c r="U57" s="64">
        <v>0</v>
      </c>
      <c r="V57" s="64">
        <v>0</v>
      </c>
      <c r="W57" s="64">
        <v>0</v>
      </c>
      <c r="X57" s="58">
        <v>45345.754861111112</v>
      </c>
      <c r="Y57" s="64" t="s">
        <v>112</v>
      </c>
      <c r="Z57" s="58">
        <v>45291</v>
      </c>
    </row>
    <row r="58" spans="1:26" hidden="1" x14ac:dyDescent="0.25">
      <c r="A58" s="64" t="s">
        <v>74</v>
      </c>
      <c r="B58" s="64" t="s">
        <v>87</v>
      </c>
      <c r="C58" s="64" t="s">
        <v>107</v>
      </c>
      <c r="D58" s="64" t="s">
        <v>75</v>
      </c>
      <c r="E58" s="64" t="s">
        <v>75</v>
      </c>
      <c r="F58" s="64" t="s">
        <v>75</v>
      </c>
      <c r="G58" s="64" t="s">
        <v>75</v>
      </c>
      <c r="H58" s="64" t="s">
        <v>75</v>
      </c>
      <c r="I58" s="64" t="s">
        <v>75</v>
      </c>
      <c r="J58" s="64" t="s">
        <v>75</v>
      </c>
      <c r="K58" s="64" t="s">
        <v>75</v>
      </c>
      <c r="L58" s="64" t="s">
        <v>75</v>
      </c>
      <c r="M58" s="64" t="s">
        <v>75</v>
      </c>
      <c r="N58" s="64" t="s">
        <v>75</v>
      </c>
      <c r="O58" s="64">
        <v>258143812.94</v>
      </c>
      <c r="P58" s="64">
        <v>0</v>
      </c>
      <c r="Q58" s="64">
        <v>0</v>
      </c>
      <c r="R58" s="64">
        <v>0</v>
      </c>
      <c r="S58" s="64">
        <v>0</v>
      </c>
      <c r="T58" s="64">
        <v>0</v>
      </c>
      <c r="U58" s="64">
        <v>0</v>
      </c>
      <c r="V58" s="64">
        <v>0</v>
      </c>
      <c r="W58" s="64">
        <v>0</v>
      </c>
      <c r="X58" s="58">
        <v>45345.754861111112</v>
      </c>
      <c r="Y58" s="64" t="s">
        <v>112</v>
      </c>
      <c r="Z58" s="58">
        <v>45291</v>
      </c>
    </row>
    <row r="59" spans="1:26" hidden="1" x14ac:dyDescent="0.25">
      <c r="A59" s="64" t="s">
        <v>74</v>
      </c>
      <c r="B59" s="64" t="s">
        <v>87</v>
      </c>
      <c r="C59" s="64" t="s">
        <v>80</v>
      </c>
      <c r="D59" s="64" t="s">
        <v>75</v>
      </c>
      <c r="E59" s="64" t="s">
        <v>75</v>
      </c>
      <c r="F59" s="64" t="s">
        <v>75</v>
      </c>
      <c r="G59" s="64" t="s">
        <v>75</v>
      </c>
      <c r="H59" s="64" t="s">
        <v>75</v>
      </c>
      <c r="I59" s="64" t="s">
        <v>75</v>
      </c>
      <c r="J59" s="64" t="s">
        <v>75</v>
      </c>
      <c r="K59" s="64" t="s">
        <v>75</v>
      </c>
      <c r="L59" s="64" t="s">
        <v>75</v>
      </c>
      <c r="M59" s="64" t="s">
        <v>75</v>
      </c>
      <c r="N59" s="64" t="s">
        <v>75</v>
      </c>
      <c r="O59" s="64">
        <v>281176064.56</v>
      </c>
      <c r="P59" s="64">
        <v>0</v>
      </c>
      <c r="Q59" s="64">
        <v>0</v>
      </c>
      <c r="R59" s="64">
        <v>0</v>
      </c>
      <c r="S59" s="64">
        <v>0</v>
      </c>
      <c r="T59" s="64">
        <v>0</v>
      </c>
      <c r="U59" s="64">
        <v>0</v>
      </c>
      <c r="V59" s="64">
        <v>0</v>
      </c>
      <c r="W59" s="64">
        <v>0</v>
      </c>
      <c r="X59" s="58">
        <v>45345.754861111112</v>
      </c>
      <c r="Y59" s="64" t="s">
        <v>112</v>
      </c>
      <c r="Z59" s="58">
        <v>45291</v>
      </c>
    </row>
    <row r="60" spans="1:26" hidden="1" x14ac:dyDescent="0.25">
      <c r="A60" s="64" t="s">
        <v>74</v>
      </c>
      <c r="B60" s="64" t="s">
        <v>87</v>
      </c>
      <c r="C60" s="64" t="s">
        <v>79</v>
      </c>
      <c r="D60" s="64" t="s">
        <v>75</v>
      </c>
      <c r="E60" s="64" t="s">
        <v>75</v>
      </c>
      <c r="F60" s="64" t="s">
        <v>75</v>
      </c>
      <c r="G60" s="64" t="s">
        <v>75</v>
      </c>
      <c r="H60" s="64" t="s">
        <v>75</v>
      </c>
      <c r="I60" s="64" t="s">
        <v>75</v>
      </c>
      <c r="J60" s="64" t="s">
        <v>75</v>
      </c>
      <c r="K60" s="64" t="s">
        <v>75</v>
      </c>
      <c r="L60" s="64" t="s">
        <v>75</v>
      </c>
      <c r="M60" s="64" t="s">
        <v>75</v>
      </c>
      <c r="N60" s="64" t="s">
        <v>76</v>
      </c>
      <c r="O60" s="64">
        <v>3989236330.1300001</v>
      </c>
      <c r="P60" s="64">
        <v>0</v>
      </c>
      <c r="Q60" s="64">
        <v>0</v>
      </c>
      <c r="R60" s="64">
        <v>0</v>
      </c>
      <c r="S60" s="64">
        <v>0</v>
      </c>
      <c r="T60" s="64">
        <v>0</v>
      </c>
      <c r="U60" s="64">
        <v>0</v>
      </c>
      <c r="V60" s="64">
        <v>0</v>
      </c>
      <c r="W60" s="64">
        <v>0</v>
      </c>
      <c r="X60" s="58">
        <v>45345.754861111112</v>
      </c>
      <c r="Y60" s="64" t="s">
        <v>112</v>
      </c>
      <c r="Z60" s="58">
        <v>45291</v>
      </c>
    </row>
    <row r="61" spans="1:26" hidden="1" x14ac:dyDescent="0.25">
      <c r="A61" s="64" t="s">
        <v>74</v>
      </c>
      <c r="B61" s="64" t="s">
        <v>87</v>
      </c>
      <c r="C61" s="64" t="s">
        <v>108</v>
      </c>
      <c r="D61" s="64" t="s">
        <v>75</v>
      </c>
      <c r="E61" s="64" t="s">
        <v>75</v>
      </c>
      <c r="F61" s="64" t="s">
        <v>75</v>
      </c>
      <c r="G61" s="64" t="s">
        <v>75</v>
      </c>
      <c r="H61" s="64" t="s">
        <v>75</v>
      </c>
      <c r="I61" s="64" t="s">
        <v>75</v>
      </c>
      <c r="J61" s="64" t="s">
        <v>75</v>
      </c>
      <c r="K61" s="64" t="s">
        <v>75</v>
      </c>
      <c r="L61" s="64" t="s">
        <v>75</v>
      </c>
      <c r="M61" s="64" t="s">
        <v>75</v>
      </c>
      <c r="N61" s="64" t="s">
        <v>75</v>
      </c>
      <c r="O61" s="64">
        <v>720208320.50999999</v>
      </c>
      <c r="P61" s="64">
        <v>0</v>
      </c>
      <c r="Q61" s="64">
        <v>0</v>
      </c>
      <c r="R61" s="64">
        <v>0</v>
      </c>
      <c r="S61" s="64">
        <v>0</v>
      </c>
      <c r="T61" s="64">
        <v>0</v>
      </c>
      <c r="U61" s="64">
        <v>0</v>
      </c>
      <c r="V61" s="64">
        <v>0</v>
      </c>
      <c r="W61" s="64">
        <v>0</v>
      </c>
      <c r="X61" s="58">
        <v>45345.754861111112</v>
      </c>
      <c r="Y61" s="64" t="s">
        <v>112</v>
      </c>
      <c r="Z61" s="58">
        <v>45291</v>
      </c>
    </row>
  </sheetData>
  <autoFilter ref="A1:Z61" xr:uid="{00000000-0009-0000-0000-000001000000}">
    <filterColumn colId="2">
      <filters>
        <filter val="altre società finanziarie"/>
      </filters>
    </filterColumn>
    <filterColumn colId="3">
      <filters>
        <filter val="Y"/>
      </filters>
    </filterColumn>
  </autoFilter>
  <pageMargins left="0.7" right="0.7" top="0.75" bottom="0.75" header="0.3" footer="0.3"/>
  <pageSetup paperSize="9" orientation="portrait" r:id="rId1"/>
  <headerFooter>
    <oddHeader>&amp;R&amp;"Century"&amp;8&amp;KE7EC06Gruppo Banco BPM - Uso Interno&amp;1#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C2:M21"/>
  <sheetViews>
    <sheetView showGridLines="0" zoomScale="70" zoomScaleNormal="70" zoomScalePageLayoutView="62" workbookViewId="0"/>
  </sheetViews>
  <sheetFormatPr defaultColWidth="8.85546875" defaultRowHeight="13.5" x14ac:dyDescent="0.25"/>
  <cols>
    <col min="1" max="1" width="5" style="92" customWidth="1"/>
    <col min="2" max="2" width="5.140625" style="92" customWidth="1"/>
    <col min="3" max="3" width="16.28515625" style="92" customWidth="1"/>
    <col min="4" max="4" width="32.28515625" style="92" bestFit="1" customWidth="1"/>
    <col min="5" max="5" width="59.85546875" style="92" bestFit="1" customWidth="1"/>
    <col min="6" max="6" width="60.42578125" style="92" customWidth="1"/>
    <col min="7" max="8" width="8.85546875" style="92"/>
    <col min="9" max="9" width="25.85546875" style="92" bestFit="1" customWidth="1"/>
    <col min="10" max="10" width="25" style="92" customWidth="1"/>
    <col min="11" max="11" width="25.85546875" style="92" customWidth="1"/>
    <col min="12" max="16384" width="8.85546875" style="92"/>
  </cols>
  <sheetData>
    <row r="2" spans="3:13" ht="18" x14ac:dyDescent="0.25">
      <c r="C2" s="107" t="s">
        <v>230</v>
      </c>
    </row>
    <row r="4" spans="3:13" ht="108.75" customHeight="1" x14ac:dyDescent="0.25">
      <c r="C4" s="202"/>
      <c r="D4" s="203"/>
      <c r="E4" s="93" t="s">
        <v>231</v>
      </c>
      <c r="F4" s="93" t="s">
        <v>232</v>
      </c>
      <c r="G4" s="94" t="s">
        <v>132</v>
      </c>
      <c r="H4" s="94" t="s">
        <v>133</v>
      </c>
      <c r="I4" s="93" t="s">
        <v>233</v>
      </c>
      <c r="J4" s="93" t="s">
        <v>234</v>
      </c>
      <c r="K4" s="93" t="s">
        <v>235</v>
      </c>
    </row>
    <row r="5" spans="3:13" ht="45.75" customHeight="1" x14ac:dyDescent="0.25">
      <c r="C5" s="95" t="s">
        <v>291</v>
      </c>
      <c r="D5" s="95" t="s">
        <v>292</v>
      </c>
      <c r="E5" s="165">
        <f>'1.Cov.assets_TURN'!F58+'1.Cov.assets_TURN'!K58</f>
        <v>2679.4515652542905</v>
      </c>
      <c r="F5" s="165">
        <f>'1.Cov.assets_CAPEX'!F58+'1.Cov.assets_CAPEX'!K58</f>
        <v>3015.1510114670168</v>
      </c>
      <c r="G5" s="166">
        <f>('1.Cov.assets_TURN'!F58+'1.Cov.assets_TURN'!K58)/'1.Cov.assets_TURN'!D58</f>
        <v>2.0220069651261961E-2</v>
      </c>
      <c r="H5" s="166">
        <f>('1.Cov.assets_CAPEX'!F11+'1.Cov.assets_CAPEX'!K11)/'1.Cov.assets_CAPEX'!D58</f>
        <v>2.2753373955893868E-2</v>
      </c>
      <c r="I5" s="166">
        <f>+'3.GAR KPIs Stock_TURNOVER'!R46/100</f>
        <v>0.70808089946557162</v>
      </c>
      <c r="J5" s="166">
        <f>'1.Cov.assets_TURN'!D42/'1.Cov.assets_TURN'!D63</f>
        <v>0.51067218744181175</v>
      </c>
      <c r="K5" s="166">
        <f>'1.Cov.assets_TURN'!D59/'1.Cov.assets_TURN'!D63</f>
        <v>0.29191910053442838</v>
      </c>
      <c r="L5" s="96"/>
      <c r="M5" s="96"/>
    </row>
    <row r="6" spans="3:13" x14ac:dyDescent="0.25">
      <c r="C6" s="97"/>
      <c r="D6" s="97"/>
      <c r="E6" s="97"/>
      <c r="F6" s="97"/>
      <c r="G6" s="97"/>
      <c r="H6" s="97"/>
      <c r="I6" s="97"/>
    </row>
    <row r="7" spans="3:13" ht="107.25" customHeight="1" x14ac:dyDescent="0.25">
      <c r="C7" s="204"/>
      <c r="D7" s="204"/>
      <c r="E7" s="98" t="s">
        <v>242</v>
      </c>
      <c r="F7" s="98"/>
      <c r="G7" s="98" t="s">
        <v>64</v>
      </c>
      <c r="H7" s="98" t="s">
        <v>64</v>
      </c>
      <c r="I7" s="99" t="s">
        <v>243</v>
      </c>
      <c r="J7" s="93" t="s">
        <v>234</v>
      </c>
      <c r="K7" s="93" t="s">
        <v>235</v>
      </c>
    </row>
    <row r="8" spans="3:13" x14ac:dyDescent="0.25">
      <c r="C8" s="100" t="s">
        <v>236</v>
      </c>
      <c r="D8" s="101" t="s">
        <v>237</v>
      </c>
      <c r="E8" s="102"/>
      <c r="F8" s="102"/>
      <c r="G8" s="102"/>
      <c r="H8" s="102"/>
      <c r="I8" s="102"/>
      <c r="J8" s="102"/>
      <c r="K8" s="102"/>
    </row>
    <row r="9" spans="3:13" x14ac:dyDescent="0.25">
      <c r="C9" s="100"/>
      <c r="D9" s="101" t="s">
        <v>238</v>
      </c>
      <c r="E9" s="102"/>
      <c r="F9" s="102"/>
      <c r="G9" s="102"/>
      <c r="H9" s="102"/>
      <c r="I9" s="103"/>
      <c r="J9" s="103"/>
      <c r="K9" s="103"/>
    </row>
    <row r="10" spans="3:13" x14ac:dyDescent="0.25">
      <c r="C10" s="100"/>
      <c r="D10" s="101" t="s">
        <v>239</v>
      </c>
      <c r="E10" s="102"/>
      <c r="F10" s="102"/>
      <c r="G10" s="102"/>
      <c r="H10" s="102"/>
      <c r="I10" s="103"/>
      <c r="J10" s="103"/>
      <c r="K10" s="103"/>
    </row>
    <row r="11" spans="3:13" x14ac:dyDescent="0.25">
      <c r="C11" s="100"/>
      <c r="D11" s="101" t="s">
        <v>240</v>
      </c>
      <c r="E11" s="102"/>
      <c r="F11" s="102"/>
      <c r="G11" s="102"/>
      <c r="H11" s="102"/>
      <c r="I11" s="103"/>
      <c r="J11" s="103"/>
      <c r="K11" s="103"/>
    </row>
    <row r="12" spans="3:13" x14ac:dyDescent="0.25">
      <c r="C12" s="100"/>
      <c r="D12" s="101" t="s">
        <v>241</v>
      </c>
      <c r="E12" s="102"/>
      <c r="F12" s="102"/>
      <c r="G12" s="102"/>
      <c r="H12" s="102"/>
      <c r="I12" s="103"/>
      <c r="J12" s="103"/>
      <c r="K12" s="103"/>
    </row>
    <row r="14" spans="3:13" x14ac:dyDescent="0.25">
      <c r="C14" s="91" t="s">
        <v>244</v>
      </c>
    </row>
    <row r="15" spans="3:13" x14ac:dyDescent="0.25">
      <c r="C15" s="91" t="s">
        <v>245</v>
      </c>
    </row>
    <row r="16" spans="3:13" x14ac:dyDescent="0.25">
      <c r="C16" s="91" t="s">
        <v>246</v>
      </c>
    </row>
    <row r="17" spans="3:3" x14ac:dyDescent="0.25">
      <c r="C17" s="91" t="s">
        <v>247</v>
      </c>
    </row>
    <row r="18" spans="3:3" x14ac:dyDescent="0.25">
      <c r="C18" s="91" t="s">
        <v>248</v>
      </c>
    </row>
    <row r="19" spans="3:3" x14ac:dyDescent="0.25">
      <c r="C19" s="91" t="s">
        <v>249</v>
      </c>
    </row>
    <row r="20" spans="3:3" x14ac:dyDescent="0.25">
      <c r="C20" s="104" t="s">
        <v>250</v>
      </c>
    </row>
    <row r="21" spans="3:3" x14ac:dyDescent="0.25">
      <c r="C21" s="105" t="s">
        <v>251</v>
      </c>
    </row>
  </sheetData>
  <mergeCells count="2">
    <mergeCell ref="C4:D4"/>
    <mergeCell ref="C7:D7"/>
  </mergeCells>
  <pageMargins left="0.70866141732283472" right="0.70866141732283472" top="1.1417322834645669" bottom="0.74803149606299213" header="0.70866141732283472" footer="0.31496062992125984"/>
  <pageSetup orientation="landscape" r:id="rId1"/>
  <headerFooter>
    <oddHeader>&amp;C
Annex VI&amp;R&amp;"Century"&amp;8&amp;KE7EC06Gruppo Banco BPM - Uso Interno&amp;1#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R73"/>
  <sheetViews>
    <sheetView showGridLines="0" zoomScale="70" zoomScaleNormal="70" workbookViewId="0"/>
  </sheetViews>
  <sheetFormatPr defaultColWidth="8.85546875" defaultRowHeight="16.5" x14ac:dyDescent="0.25"/>
  <cols>
    <col min="1" max="1" width="1" style="1" bestFit="1" customWidth="1"/>
    <col min="2" max="2" width="26.42578125" style="109" bestFit="1" customWidth="1"/>
    <col min="3" max="3" width="65.5703125" style="1" bestFit="1" customWidth="1"/>
    <col min="4" max="4" width="33.5703125" style="1" customWidth="1"/>
    <col min="5" max="13" width="22.28515625" style="1" customWidth="1"/>
    <col min="14" max="18" width="20.5703125" style="1" customWidth="1"/>
    <col min="19" max="16384" width="8.85546875" style="1"/>
  </cols>
  <sheetData>
    <row r="1" spans="1:18" ht="17.25" thickBot="1" x14ac:dyDescent="0.35">
      <c r="A1" s="108"/>
    </row>
    <row r="2" spans="1:18" ht="30" thickBot="1" x14ac:dyDescent="0.3">
      <c r="B2" s="110" t="s">
        <v>252</v>
      </c>
      <c r="D2" s="208" t="s">
        <v>134</v>
      </c>
      <c r="E2" s="209"/>
      <c r="F2" s="209"/>
      <c r="G2" s="209"/>
      <c r="H2" s="209"/>
      <c r="I2" s="209"/>
      <c r="J2" s="209"/>
      <c r="K2" s="209"/>
      <c r="L2" s="209"/>
      <c r="M2" s="210"/>
      <c r="N2" s="111"/>
      <c r="O2" s="111"/>
      <c r="P2" s="111"/>
      <c r="Q2" s="111"/>
      <c r="R2" s="111"/>
    </row>
    <row r="4" spans="1:18" s="106" customFormat="1" x14ac:dyDescent="0.3">
      <c r="A4" s="109"/>
      <c r="B4" s="109"/>
      <c r="C4" s="71"/>
      <c r="D4" s="112"/>
      <c r="E4" s="108"/>
      <c r="F4" s="108"/>
      <c r="G4" s="108"/>
      <c r="H4" s="108"/>
      <c r="I4" s="108"/>
      <c r="J4" s="108"/>
      <c r="K4" s="108"/>
      <c r="L4" s="108"/>
      <c r="M4" s="108"/>
      <c r="N4" s="108"/>
      <c r="O4" s="108"/>
      <c r="P4" s="108"/>
      <c r="Q4" s="108"/>
      <c r="R4" s="108"/>
    </row>
    <row r="5" spans="1:18" ht="29.1" customHeight="1" x14ac:dyDescent="0.25">
      <c r="A5" s="113"/>
      <c r="B5" s="211" t="s">
        <v>271</v>
      </c>
      <c r="C5" s="212"/>
      <c r="D5" s="217" t="s">
        <v>17</v>
      </c>
      <c r="E5" s="218"/>
      <c r="F5" s="218"/>
      <c r="G5" s="218"/>
      <c r="H5" s="218"/>
      <c r="I5" s="218"/>
      <c r="J5" s="218"/>
      <c r="K5" s="218"/>
      <c r="L5" s="218"/>
      <c r="M5" s="218"/>
      <c r="N5" s="218"/>
      <c r="O5" s="218"/>
      <c r="P5" s="218"/>
      <c r="Q5" s="218"/>
      <c r="R5" s="219"/>
    </row>
    <row r="6" spans="1:18" ht="34.5" customHeight="1" x14ac:dyDescent="0.25">
      <c r="A6" s="113"/>
      <c r="B6" s="213"/>
      <c r="C6" s="214"/>
      <c r="D6" s="224" t="s">
        <v>18</v>
      </c>
      <c r="E6" s="221" t="s">
        <v>19</v>
      </c>
      <c r="F6" s="222"/>
      <c r="G6" s="222"/>
      <c r="H6" s="222"/>
      <c r="I6" s="223"/>
      <c r="J6" s="221" t="s">
        <v>20</v>
      </c>
      <c r="K6" s="222"/>
      <c r="L6" s="222"/>
      <c r="M6" s="223"/>
      <c r="N6" s="221" t="s">
        <v>21</v>
      </c>
      <c r="O6" s="222"/>
      <c r="P6" s="222"/>
      <c r="Q6" s="222"/>
      <c r="R6" s="223"/>
    </row>
    <row r="7" spans="1:18" ht="33.6" customHeight="1" x14ac:dyDescent="0.25">
      <c r="A7" s="113"/>
      <c r="B7" s="213"/>
      <c r="C7" s="214"/>
      <c r="D7" s="224"/>
      <c r="E7" s="211" t="s">
        <v>22</v>
      </c>
      <c r="F7" s="220"/>
      <c r="G7" s="220"/>
      <c r="H7" s="220"/>
      <c r="I7" s="212"/>
      <c r="J7" s="211" t="s">
        <v>22</v>
      </c>
      <c r="K7" s="220"/>
      <c r="L7" s="220"/>
      <c r="M7" s="212"/>
      <c r="N7" s="211" t="s">
        <v>22</v>
      </c>
      <c r="O7" s="220"/>
      <c r="P7" s="220"/>
      <c r="Q7" s="220"/>
      <c r="R7" s="212"/>
    </row>
    <row r="8" spans="1:18" ht="33.6" customHeight="1" x14ac:dyDescent="0.25">
      <c r="A8" s="113"/>
      <c r="B8" s="213"/>
      <c r="C8" s="214"/>
      <c r="D8" s="224"/>
      <c r="E8" s="114"/>
      <c r="F8" s="211" t="s">
        <v>23</v>
      </c>
      <c r="G8" s="220"/>
      <c r="H8" s="220"/>
      <c r="I8" s="212"/>
      <c r="J8" s="114"/>
      <c r="K8" s="211" t="s">
        <v>23</v>
      </c>
      <c r="L8" s="220"/>
      <c r="M8" s="212"/>
      <c r="N8" s="114"/>
      <c r="O8" s="211" t="s">
        <v>23</v>
      </c>
      <c r="P8" s="220"/>
      <c r="Q8" s="220"/>
      <c r="R8" s="212"/>
    </row>
    <row r="9" spans="1:18" ht="33" x14ac:dyDescent="0.25">
      <c r="A9" s="113"/>
      <c r="B9" s="215"/>
      <c r="C9" s="216"/>
      <c r="D9" s="225"/>
      <c r="E9" s="115"/>
      <c r="F9" s="115"/>
      <c r="G9" s="116" t="s">
        <v>270</v>
      </c>
      <c r="H9" s="116" t="s">
        <v>25</v>
      </c>
      <c r="I9" s="116" t="s">
        <v>26</v>
      </c>
      <c r="J9" s="115"/>
      <c r="K9" s="115"/>
      <c r="L9" s="116" t="s">
        <v>270</v>
      </c>
      <c r="M9" s="116" t="s">
        <v>26</v>
      </c>
      <c r="N9" s="115"/>
      <c r="O9" s="115"/>
      <c r="P9" s="116" t="s">
        <v>270</v>
      </c>
      <c r="Q9" s="116" t="s">
        <v>25</v>
      </c>
      <c r="R9" s="116" t="s">
        <v>26</v>
      </c>
    </row>
    <row r="10" spans="1:18" ht="31.5" customHeight="1" x14ac:dyDescent="0.25">
      <c r="A10" s="113"/>
      <c r="B10" s="117"/>
      <c r="C10" s="118" t="s">
        <v>253</v>
      </c>
      <c r="D10" s="119"/>
      <c r="E10" s="120"/>
      <c r="F10" s="120"/>
      <c r="G10" s="121"/>
      <c r="H10" s="121"/>
      <c r="I10" s="121"/>
      <c r="J10" s="120"/>
      <c r="K10" s="120"/>
      <c r="L10" s="121"/>
      <c r="M10" s="116"/>
      <c r="N10" s="115"/>
      <c r="O10" s="115"/>
      <c r="P10" s="120"/>
      <c r="Q10" s="120"/>
      <c r="R10" s="120"/>
    </row>
    <row r="11" spans="1:18" ht="33" x14ac:dyDescent="0.25">
      <c r="A11" s="113"/>
      <c r="B11" s="60">
        <v>1</v>
      </c>
      <c r="C11" s="122" t="s">
        <v>29</v>
      </c>
      <c r="D11" s="173">
        <v>36425.471804379988</v>
      </c>
      <c r="E11" s="173">
        <v>29938.81730088644</v>
      </c>
      <c r="F11" s="173">
        <v>2678.1176340036286</v>
      </c>
      <c r="G11" s="173">
        <v>0</v>
      </c>
      <c r="H11" s="173">
        <v>100.30001939479001</v>
      </c>
      <c r="I11" s="173">
        <v>202.45156542616201</v>
      </c>
      <c r="J11" s="173">
        <v>5.1892645384860003</v>
      </c>
      <c r="K11" s="173">
        <v>1.333931250662</v>
      </c>
      <c r="L11" s="173">
        <v>0</v>
      </c>
      <c r="M11" s="173">
        <v>0</v>
      </c>
      <c r="N11" s="173">
        <v>29944.006565424927</v>
      </c>
      <c r="O11" s="173">
        <v>2679.4515652542905</v>
      </c>
      <c r="P11" s="173">
        <v>0</v>
      </c>
      <c r="Q11" s="173">
        <v>100.30001939479001</v>
      </c>
      <c r="R11" s="173">
        <v>202.45156542616201</v>
      </c>
    </row>
    <row r="12" spans="1:18" x14ac:dyDescent="0.25">
      <c r="A12" s="113"/>
      <c r="B12" s="60">
        <v>2</v>
      </c>
      <c r="C12" s="123" t="s">
        <v>30</v>
      </c>
      <c r="D12" s="173">
        <v>4422.2583460199994</v>
      </c>
      <c r="E12" s="173">
        <v>541.64020439401804</v>
      </c>
      <c r="F12" s="173">
        <v>0</v>
      </c>
      <c r="G12" s="173">
        <v>0</v>
      </c>
      <c r="H12" s="173">
        <v>0</v>
      </c>
      <c r="I12" s="173">
        <v>0</v>
      </c>
      <c r="J12" s="173">
        <v>0</v>
      </c>
      <c r="K12" s="173">
        <v>0</v>
      </c>
      <c r="L12" s="173">
        <v>0</v>
      </c>
      <c r="M12" s="173">
        <v>0</v>
      </c>
      <c r="N12" s="173">
        <v>541.64020439401804</v>
      </c>
      <c r="O12" s="173">
        <v>0</v>
      </c>
      <c r="P12" s="173">
        <v>0</v>
      </c>
      <c r="Q12" s="173">
        <v>0</v>
      </c>
      <c r="R12" s="173">
        <v>0</v>
      </c>
    </row>
    <row r="13" spans="1:18" x14ac:dyDescent="0.25">
      <c r="A13" s="113"/>
      <c r="B13" s="60">
        <v>3</v>
      </c>
      <c r="C13" s="124" t="s">
        <v>31</v>
      </c>
      <c r="D13" s="173">
        <v>2624.6107319499997</v>
      </c>
      <c r="E13" s="173">
        <v>511.85979087649207</v>
      </c>
      <c r="F13" s="173">
        <v>0</v>
      </c>
      <c r="G13" s="173">
        <v>0</v>
      </c>
      <c r="H13" s="173">
        <v>0</v>
      </c>
      <c r="I13" s="173">
        <v>0</v>
      </c>
      <c r="J13" s="173">
        <v>0</v>
      </c>
      <c r="K13" s="173">
        <v>0</v>
      </c>
      <c r="L13" s="173">
        <v>0</v>
      </c>
      <c r="M13" s="173">
        <v>0</v>
      </c>
      <c r="N13" s="173">
        <v>511.85979087649207</v>
      </c>
      <c r="O13" s="173">
        <v>0</v>
      </c>
      <c r="P13" s="173">
        <v>0</v>
      </c>
      <c r="Q13" s="173">
        <v>0</v>
      </c>
      <c r="R13" s="173">
        <v>0</v>
      </c>
    </row>
    <row r="14" spans="1:18" x14ac:dyDescent="0.25">
      <c r="A14" s="113"/>
      <c r="B14" s="60">
        <v>4</v>
      </c>
      <c r="C14" s="125" t="s">
        <v>32</v>
      </c>
      <c r="D14" s="173">
        <v>1087.4803119999999</v>
      </c>
      <c r="E14" s="173">
        <v>68.541543766941999</v>
      </c>
      <c r="F14" s="173">
        <v>0</v>
      </c>
      <c r="G14" s="173">
        <v>0</v>
      </c>
      <c r="H14" s="173">
        <v>0</v>
      </c>
      <c r="I14" s="173">
        <v>0</v>
      </c>
      <c r="J14" s="173">
        <v>0</v>
      </c>
      <c r="K14" s="173">
        <v>0</v>
      </c>
      <c r="L14" s="173">
        <v>0</v>
      </c>
      <c r="M14" s="173">
        <v>0</v>
      </c>
      <c r="N14" s="173">
        <v>68.541543766941999</v>
      </c>
      <c r="O14" s="173">
        <v>0</v>
      </c>
      <c r="P14" s="173">
        <v>0</v>
      </c>
      <c r="Q14" s="173">
        <v>0</v>
      </c>
      <c r="R14" s="173">
        <v>0</v>
      </c>
    </row>
    <row r="15" spans="1:18" x14ac:dyDescent="0.25">
      <c r="A15" s="113"/>
      <c r="B15" s="60">
        <v>5</v>
      </c>
      <c r="C15" s="125" t="s">
        <v>33</v>
      </c>
      <c r="D15" s="173">
        <v>1484.7117826999997</v>
      </c>
      <c r="E15" s="173">
        <v>433.23814316637504</v>
      </c>
      <c r="F15" s="173">
        <v>0</v>
      </c>
      <c r="G15" s="173">
        <v>0</v>
      </c>
      <c r="H15" s="173">
        <v>0</v>
      </c>
      <c r="I15" s="173">
        <v>0</v>
      </c>
      <c r="J15" s="173">
        <v>0</v>
      </c>
      <c r="K15" s="173">
        <v>0</v>
      </c>
      <c r="L15" s="173">
        <v>0</v>
      </c>
      <c r="M15" s="173">
        <v>0</v>
      </c>
      <c r="N15" s="173">
        <v>433.23814316637504</v>
      </c>
      <c r="O15" s="173">
        <v>0</v>
      </c>
      <c r="P15" s="173">
        <v>0</v>
      </c>
      <c r="Q15" s="173">
        <v>0</v>
      </c>
      <c r="R15" s="173">
        <v>0</v>
      </c>
    </row>
    <row r="16" spans="1:18" x14ac:dyDescent="0.25">
      <c r="A16" s="113"/>
      <c r="B16" s="60">
        <v>6</v>
      </c>
      <c r="C16" s="125" t="s">
        <v>34</v>
      </c>
      <c r="D16" s="173">
        <v>52.418637250000003</v>
      </c>
      <c r="E16" s="173">
        <v>10.080103943174999</v>
      </c>
      <c r="F16" s="173">
        <v>0</v>
      </c>
      <c r="G16" s="119">
        <v>0</v>
      </c>
      <c r="H16" s="173">
        <v>0</v>
      </c>
      <c r="I16" s="173">
        <v>0</v>
      </c>
      <c r="J16" s="173">
        <v>0</v>
      </c>
      <c r="K16" s="173">
        <v>0</v>
      </c>
      <c r="L16" s="119">
        <v>0</v>
      </c>
      <c r="M16" s="173">
        <v>0</v>
      </c>
      <c r="N16" s="173">
        <v>10.080103943174999</v>
      </c>
      <c r="O16" s="173">
        <v>0</v>
      </c>
      <c r="P16" s="119">
        <v>0</v>
      </c>
      <c r="Q16" s="173">
        <v>0</v>
      </c>
      <c r="R16" s="173">
        <v>0</v>
      </c>
    </row>
    <row r="17" spans="1:18" x14ac:dyDescent="0.25">
      <c r="A17" s="113"/>
      <c r="B17" s="60">
        <v>7</v>
      </c>
      <c r="C17" s="124" t="s">
        <v>35</v>
      </c>
      <c r="D17" s="173">
        <v>1797.6476140699999</v>
      </c>
      <c r="E17" s="173">
        <v>29.780413517525997</v>
      </c>
      <c r="F17" s="173">
        <v>0</v>
      </c>
      <c r="G17" s="173">
        <v>0</v>
      </c>
      <c r="H17" s="173">
        <v>0</v>
      </c>
      <c r="I17" s="173">
        <v>0</v>
      </c>
      <c r="J17" s="173">
        <v>0</v>
      </c>
      <c r="K17" s="173">
        <v>0</v>
      </c>
      <c r="L17" s="173">
        <v>0</v>
      </c>
      <c r="M17" s="173">
        <v>0</v>
      </c>
      <c r="N17" s="173">
        <v>29.780413517525997</v>
      </c>
      <c r="O17" s="173">
        <v>0</v>
      </c>
      <c r="P17" s="173">
        <v>0</v>
      </c>
      <c r="Q17" s="173">
        <v>0</v>
      </c>
      <c r="R17" s="173">
        <v>0</v>
      </c>
    </row>
    <row r="18" spans="1:18" x14ac:dyDescent="0.25">
      <c r="A18" s="113"/>
      <c r="B18" s="60">
        <v>8</v>
      </c>
      <c r="C18" s="125" t="s">
        <v>36</v>
      </c>
      <c r="D18" s="173">
        <v>0</v>
      </c>
      <c r="E18" s="173">
        <v>0</v>
      </c>
      <c r="F18" s="173">
        <v>0</v>
      </c>
      <c r="G18" s="173">
        <v>0</v>
      </c>
      <c r="H18" s="173">
        <v>0</v>
      </c>
      <c r="I18" s="173">
        <v>0</v>
      </c>
      <c r="J18" s="173">
        <v>0</v>
      </c>
      <c r="K18" s="173">
        <v>0</v>
      </c>
      <c r="L18" s="173">
        <v>0</v>
      </c>
      <c r="M18" s="173">
        <v>0</v>
      </c>
      <c r="N18" s="173">
        <v>0</v>
      </c>
      <c r="O18" s="173">
        <v>0</v>
      </c>
      <c r="P18" s="173">
        <v>0</v>
      </c>
      <c r="Q18" s="173">
        <v>0</v>
      </c>
      <c r="R18" s="173">
        <v>0</v>
      </c>
    </row>
    <row r="19" spans="1:18" x14ac:dyDescent="0.25">
      <c r="A19" s="113"/>
      <c r="B19" s="60">
        <v>9</v>
      </c>
      <c r="C19" s="126" t="s">
        <v>32</v>
      </c>
      <c r="D19" s="173">
        <v>0</v>
      </c>
      <c r="E19" s="173">
        <v>0</v>
      </c>
      <c r="F19" s="173">
        <v>0</v>
      </c>
      <c r="G19" s="173">
        <v>0</v>
      </c>
      <c r="H19" s="173">
        <v>0</v>
      </c>
      <c r="I19" s="173">
        <v>0</v>
      </c>
      <c r="J19" s="173">
        <v>0</v>
      </c>
      <c r="K19" s="173">
        <v>0</v>
      </c>
      <c r="L19" s="173">
        <v>0</v>
      </c>
      <c r="M19" s="173">
        <v>0</v>
      </c>
      <c r="N19" s="173">
        <v>0</v>
      </c>
      <c r="O19" s="173">
        <v>0</v>
      </c>
      <c r="P19" s="173">
        <v>0</v>
      </c>
      <c r="Q19" s="173">
        <v>0</v>
      </c>
      <c r="R19" s="173">
        <v>0</v>
      </c>
    </row>
    <row r="20" spans="1:18" s="129" customFormat="1" x14ac:dyDescent="0.25">
      <c r="A20" s="127"/>
      <c r="B20" s="128">
        <v>10</v>
      </c>
      <c r="C20" s="126" t="s">
        <v>33</v>
      </c>
      <c r="D20" s="173">
        <v>0</v>
      </c>
      <c r="E20" s="173">
        <v>0</v>
      </c>
      <c r="F20" s="173">
        <v>0</v>
      </c>
      <c r="G20" s="173">
        <v>0</v>
      </c>
      <c r="H20" s="173">
        <v>0</v>
      </c>
      <c r="I20" s="173">
        <v>0</v>
      </c>
      <c r="J20" s="173">
        <v>0</v>
      </c>
      <c r="K20" s="173">
        <v>0</v>
      </c>
      <c r="L20" s="173">
        <v>0</v>
      </c>
      <c r="M20" s="173">
        <v>0</v>
      </c>
      <c r="N20" s="173">
        <v>0</v>
      </c>
      <c r="O20" s="173">
        <v>0</v>
      </c>
      <c r="P20" s="173">
        <v>0</v>
      </c>
      <c r="Q20" s="173">
        <v>0</v>
      </c>
      <c r="R20" s="173">
        <v>0</v>
      </c>
    </row>
    <row r="21" spans="1:18" x14ac:dyDescent="0.25">
      <c r="A21" s="113"/>
      <c r="B21" s="60">
        <v>11</v>
      </c>
      <c r="C21" s="126" t="s">
        <v>34</v>
      </c>
      <c r="D21" s="173">
        <v>0</v>
      </c>
      <c r="E21" s="173">
        <v>0</v>
      </c>
      <c r="F21" s="173">
        <v>0</v>
      </c>
      <c r="G21" s="119">
        <v>0</v>
      </c>
      <c r="H21" s="173">
        <v>0</v>
      </c>
      <c r="I21" s="173">
        <v>0</v>
      </c>
      <c r="J21" s="173">
        <v>0</v>
      </c>
      <c r="K21" s="173">
        <v>0</v>
      </c>
      <c r="L21" s="119">
        <v>0</v>
      </c>
      <c r="M21" s="173">
        <v>0</v>
      </c>
      <c r="N21" s="173">
        <v>0</v>
      </c>
      <c r="O21" s="173">
        <v>0</v>
      </c>
      <c r="P21" s="119">
        <v>0</v>
      </c>
      <c r="Q21" s="173">
        <v>0</v>
      </c>
      <c r="R21" s="173">
        <v>0</v>
      </c>
    </row>
    <row r="22" spans="1:18" x14ac:dyDescent="0.25">
      <c r="A22" s="113"/>
      <c r="B22" s="60">
        <v>12</v>
      </c>
      <c r="C22" s="125" t="s">
        <v>37</v>
      </c>
      <c r="D22" s="173">
        <v>3.7635500000000001E-3</v>
      </c>
      <c r="E22" s="173">
        <v>0</v>
      </c>
      <c r="F22" s="173">
        <v>0</v>
      </c>
      <c r="G22" s="173">
        <v>0</v>
      </c>
      <c r="H22" s="173">
        <v>0</v>
      </c>
      <c r="I22" s="173">
        <v>0</v>
      </c>
      <c r="J22" s="173">
        <v>0</v>
      </c>
      <c r="K22" s="173">
        <v>0</v>
      </c>
      <c r="L22" s="173">
        <v>0</v>
      </c>
      <c r="M22" s="173">
        <v>0</v>
      </c>
      <c r="N22" s="173">
        <v>0</v>
      </c>
      <c r="O22" s="173">
        <v>0</v>
      </c>
      <c r="P22" s="173">
        <v>0</v>
      </c>
      <c r="Q22" s="173">
        <v>0</v>
      </c>
      <c r="R22" s="173">
        <v>0</v>
      </c>
    </row>
    <row r="23" spans="1:18" x14ac:dyDescent="0.25">
      <c r="A23" s="113"/>
      <c r="B23" s="60">
        <v>13</v>
      </c>
      <c r="C23" s="126" t="s">
        <v>32</v>
      </c>
      <c r="D23" s="173">
        <v>3.7635500000000001E-3</v>
      </c>
      <c r="E23" s="173">
        <v>0</v>
      </c>
      <c r="F23" s="173">
        <v>0</v>
      </c>
      <c r="G23" s="173">
        <v>0</v>
      </c>
      <c r="H23" s="173">
        <v>0</v>
      </c>
      <c r="I23" s="173">
        <v>0</v>
      </c>
      <c r="J23" s="173">
        <v>0</v>
      </c>
      <c r="K23" s="173">
        <v>0</v>
      </c>
      <c r="L23" s="173">
        <v>0</v>
      </c>
      <c r="M23" s="173">
        <v>0</v>
      </c>
      <c r="N23" s="173">
        <v>0</v>
      </c>
      <c r="O23" s="173">
        <v>0</v>
      </c>
      <c r="P23" s="173">
        <v>0</v>
      </c>
      <c r="Q23" s="173">
        <v>0</v>
      </c>
      <c r="R23" s="173">
        <v>0</v>
      </c>
    </row>
    <row r="24" spans="1:18" s="129" customFormat="1" x14ac:dyDescent="0.25">
      <c r="A24" s="127"/>
      <c r="B24" s="128">
        <v>14</v>
      </c>
      <c r="C24" s="125" t="s">
        <v>33</v>
      </c>
      <c r="D24" s="173">
        <v>0</v>
      </c>
      <c r="E24" s="173">
        <v>0</v>
      </c>
      <c r="F24" s="173">
        <v>0</v>
      </c>
      <c r="G24" s="173">
        <v>0</v>
      </c>
      <c r="H24" s="173">
        <v>0</v>
      </c>
      <c r="I24" s="173">
        <v>0</v>
      </c>
      <c r="J24" s="173">
        <v>0</v>
      </c>
      <c r="K24" s="173">
        <v>0</v>
      </c>
      <c r="L24" s="173">
        <v>0</v>
      </c>
      <c r="M24" s="173">
        <v>0</v>
      </c>
      <c r="N24" s="173">
        <v>0</v>
      </c>
      <c r="O24" s="173">
        <v>0</v>
      </c>
      <c r="P24" s="173">
        <v>0</v>
      </c>
      <c r="Q24" s="173">
        <v>0</v>
      </c>
      <c r="R24" s="173">
        <v>0</v>
      </c>
    </row>
    <row r="25" spans="1:18" x14ac:dyDescent="0.25">
      <c r="A25" s="113"/>
      <c r="B25" s="60">
        <v>15</v>
      </c>
      <c r="C25" s="125" t="s">
        <v>34</v>
      </c>
      <c r="D25" s="173">
        <v>0</v>
      </c>
      <c r="E25" s="173">
        <v>0</v>
      </c>
      <c r="F25" s="173">
        <v>0</v>
      </c>
      <c r="G25" s="119">
        <v>0</v>
      </c>
      <c r="H25" s="173">
        <v>0</v>
      </c>
      <c r="I25" s="173">
        <v>0</v>
      </c>
      <c r="J25" s="173">
        <v>0</v>
      </c>
      <c r="K25" s="173">
        <v>0</v>
      </c>
      <c r="L25" s="119">
        <v>0</v>
      </c>
      <c r="M25" s="173">
        <v>0</v>
      </c>
      <c r="N25" s="173">
        <v>0</v>
      </c>
      <c r="O25" s="173">
        <v>0</v>
      </c>
      <c r="P25" s="119">
        <v>0</v>
      </c>
      <c r="Q25" s="173">
        <v>0</v>
      </c>
      <c r="R25" s="173">
        <v>0</v>
      </c>
    </row>
    <row r="26" spans="1:18" x14ac:dyDescent="0.25">
      <c r="A26" s="113"/>
      <c r="B26" s="60">
        <v>16</v>
      </c>
      <c r="C26" s="125" t="s">
        <v>38</v>
      </c>
      <c r="D26" s="173">
        <v>4.2112321599999998</v>
      </c>
      <c r="E26" s="173">
        <v>0.30640491137999998</v>
      </c>
      <c r="F26" s="173">
        <v>0</v>
      </c>
      <c r="G26" s="173">
        <v>0</v>
      </c>
      <c r="H26" s="173">
        <v>0</v>
      </c>
      <c r="I26" s="173">
        <v>0</v>
      </c>
      <c r="J26" s="173">
        <v>0</v>
      </c>
      <c r="K26" s="173">
        <v>0</v>
      </c>
      <c r="L26" s="173">
        <v>0</v>
      </c>
      <c r="M26" s="173">
        <v>0</v>
      </c>
      <c r="N26" s="173">
        <v>0.30640491137999998</v>
      </c>
      <c r="O26" s="173">
        <v>0</v>
      </c>
      <c r="P26" s="173">
        <v>0</v>
      </c>
      <c r="Q26" s="173">
        <v>0</v>
      </c>
      <c r="R26" s="173">
        <v>0</v>
      </c>
    </row>
    <row r="27" spans="1:18" x14ac:dyDescent="0.25">
      <c r="A27" s="113"/>
      <c r="B27" s="60">
        <v>17</v>
      </c>
      <c r="C27" s="125" t="s">
        <v>32</v>
      </c>
      <c r="D27" s="173">
        <v>4.2112315000000002</v>
      </c>
      <c r="E27" s="173">
        <v>0.30640476419999996</v>
      </c>
      <c r="F27" s="173">
        <v>0</v>
      </c>
      <c r="G27" s="173">
        <v>0</v>
      </c>
      <c r="H27" s="173">
        <v>0</v>
      </c>
      <c r="I27" s="173">
        <v>0</v>
      </c>
      <c r="J27" s="173">
        <v>0</v>
      </c>
      <c r="K27" s="173">
        <v>0</v>
      </c>
      <c r="L27" s="173">
        <v>0</v>
      </c>
      <c r="M27" s="173">
        <v>0</v>
      </c>
      <c r="N27" s="173">
        <v>0.30640476419999996</v>
      </c>
      <c r="O27" s="173">
        <v>0</v>
      </c>
      <c r="P27" s="173">
        <v>0</v>
      </c>
      <c r="Q27" s="173">
        <v>0</v>
      </c>
      <c r="R27" s="173">
        <v>0</v>
      </c>
    </row>
    <row r="28" spans="1:18" s="129" customFormat="1" x14ac:dyDescent="0.25">
      <c r="A28" s="127"/>
      <c r="B28" s="128">
        <v>18</v>
      </c>
      <c r="C28" s="125" t="s">
        <v>33</v>
      </c>
      <c r="D28" s="173">
        <v>6.6000000000000003E-7</v>
      </c>
      <c r="E28" s="173">
        <v>1.4718E-7</v>
      </c>
      <c r="F28" s="173">
        <v>0</v>
      </c>
      <c r="G28" s="173">
        <v>0</v>
      </c>
      <c r="H28" s="173">
        <v>0</v>
      </c>
      <c r="I28" s="173">
        <v>0</v>
      </c>
      <c r="J28" s="173">
        <v>0</v>
      </c>
      <c r="K28" s="173">
        <v>0</v>
      </c>
      <c r="L28" s="173">
        <v>0</v>
      </c>
      <c r="M28" s="173">
        <v>0</v>
      </c>
      <c r="N28" s="173">
        <v>1.4718E-7</v>
      </c>
      <c r="O28" s="173">
        <v>0</v>
      </c>
      <c r="P28" s="173">
        <v>0</v>
      </c>
      <c r="Q28" s="173">
        <v>0</v>
      </c>
      <c r="R28" s="173">
        <v>0</v>
      </c>
    </row>
    <row r="29" spans="1:18" x14ac:dyDescent="0.25">
      <c r="A29" s="113"/>
      <c r="B29" s="60">
        <v>19</v>
      </c>
      <c r="C29" s="125" t="s">
        <v>34</v>
      </c>
      <c r="D29" s="173">
        <v>0</v>
      </c>
      <c r="E29" s="173">
        <v>0</v>
      </c>
      <c r="F29" s="173">
        <v>0</v>
      </c>
      <c r="G29" s="119">
        <v>0</v>
      </c>
      <c r="H29" s="173">
        <v>0</v>
      </c>
      <c r="I29" s="173">
        <v>0</v>
      </c>
      <c r="J29" s="173">
        <v>0</v>
      </c>
      <c r="K29" s="173">
        <v>0</v>
      </c>
      <c r="L29" s="119">
        <v>0</v>
      </c>
      <c r="M29" s="173">
        <v>0</v>
      </c>
      <c r="N29" s="173">
        <v>0</v>
      </c>
      <c r="O29" s="173">
        <v>0</v>
      </c>
      <c r="P29" s="119">
        <v>0</v>
      </c>
      <c r="Q29" s="173">
        <v>0</v>
      </c>
      <c r="R29" s="173">
        <v>0</v>
      </c>
    </row>
    <row r="30" spans="1:18" x14ac:dyDescent="0.25">
      <c r="A30" s="113"/>
      <c r="B30" s="60">
        <v>20</v>
      </c>
      <c r="C30" s="123" t="s">
        <v>254</v>
      </c>
      <c r="D30" s="173">
        <v>3711.7051991999897</v>
      </c>
      <c r="E30" s="173">
        <v>1289.930600162422</v>
      </c>
      <c r="F30" s="173">
        <v>521.19646898559904</v>
      </c>
      <c r="G30" s="173">
        <v>0</v>
      </c>
      <c r="H30" s="173">
        <v>100.30001939479001</v>
      </c>
      <c r="I30" s="173">
        <v>202.45156542616201</v>
      </c>
      <c r="J30" s="173">
        <v>5.1892645384860003</v>
      </c>
      <c r="K30" s="173">
        <v>1.333931250662</v>
      </c>
      <c r="L30" s="173">
        <v>0</v>
      </c>
      <c r="M30" s="173">
        <v>0</v>
      </c>
      <c r="N30" s="173">
        <v>1295.119864700908</v>
      </c>
      <c r="O30" s="173">
        <v>522.53040023626102</v>
      </c>
      <c r="P30" s="173">
        <v>0</v>
      </c>
      <c r="Q30" s="173">
        <v>100.30001939479001</v>
      </c>
      <c r="R30" s="173">
        <v>202.45156542616201</v>
      </c>
    </row>
    <row r="31" spans="1:18" x14ac:dyDescent="0.25">
      <c r="A31" s="113"/>
      <c r="B31" s="60">
        <v>21</v>
      </c>
      <c r="C31" s="125" t="s">
        <v>255</v>
      </c>
      <c r="D31" s="173">
        <v>3304.76792122999</v>
      </c>
      <c r="E31" s="173">
        <v>1142.1344381792401</v>
      </c>
      <c r="F31" s="173">
        <v>417.711672774531</v>
      </c>
      <c r="G31" s="173">
        <v>0</v>
      </c>
      <c r="H31" s="173">
        <v>95.583745587290011</v>
      </c>
      <c r="I31" s="173">
        <v>162.28952903554401</v>
      </c>
      <c r="J31" s="173">
        <v>5.0791928089280001</v>
      </c>
      <c r="K31" s="173">
        <v>1.333931250662</v>
      </c>
      <c r="L31" s="173">
        <v>0</v>
      </c>
      <c r="M31" s="173">
        <v>0</v>
      </c>
      <c r="N31" s="173">
        <v>1147.213630988168</v>
      </c>
      <c r="O31" s="173">
        <v>419.04560402519303</v>
      </c>
      <c r="P31" s="173">
        <v>0</v>
      </c>
      <c r="Q31" s="173">
        <v>95.583745587290011</v>
      </c>
      <c r="R31" s="173">
        <v>162.28952903554401</v>
      </c>
    </row>
    <row r="32" spans="1:18" s="129" customFormat="1" x14ac:dyDescent="0.25">
      <c r="A32" s="127"/>
      <c r="B32" s="128">
        <v>22</v>
      </c>
      <c r="C32" s="125" t="s">
        <v>32</v>
      </c>
      <c r="D32" s="173">
        <v>405.71211827999997</v>
      </c>
      <c r="E32" s="173">
        <v>146.57100229318198</v>
      </c>
      <c r="F32" s="173">
        <v>103.484796211068</v>
      </c>
      <c r="G32" s="173">
        <v>0</v>
      </c>
      <c r="H32" s="173">
        <v>4.7162738075000004</v>
      </c>
      <c r="I32" s="173">
        <v>40.162036390617999</v>
      </c>
      <c r="J32" s="173">
        <v>2.1860231878E-2</v>
      </c>
      <c r="K32" s="173">
        <v>0</v>
      </c>
      <c r="L32" s="173">
        <v>0</v>
      </c>
      <c r="M32" s="173">
        <v>0</v>
      </c>
      <c r="N32" s="173">
        <v>146.59286252505999</v>
      </c>
      <c r="O32" s="173">
        <v>103.484796211068</v>
      </c>
      <c r="P32" s="173">
        <v>0</v>
      </c>
      <c r="Q32" s="173">
        <v>4.7162738075000004</v>
      </c>
      <c r="R32" s="173">
        <v>40.162036390617999</v>
      </c>
    </row>
    <row r="33" spans="1:18" x14ac:dyDescent="0.25">
      <c r="A33" s="113"/>
      <c r="B33" s="60">
        <v>23</v>
      </c>
      <c r="C33" s="125" t="s">
        <v>33</v>
      </c>
      <c r="D33" s="173">
        <v>1.2251596899999999</v>
      </c>
      <c r="E33" s="173">
        <v>1.2251596899999999</v>
      </c>
      <c r="F33" s="173">
        <v>0</v>
      </c>
      <c r="G33" s="119">
        <v>0</v>
      </c>
      <c r="H33" s="173">
        <v>0</v>
      </c>
      <c r="I33" s="173">
        <v>0</v>
      </c>
      <c r="J33" s="173">
        <v>8.8211497680000001E-2</v>
      </c>
      <c r="K33" s="173">
        <v>0</v>
      </c>
      <c r="L33" s="119">
        <v>0</v>
      </c>
      <c r="M33" s="173">
        <v>0</v>
      </c>
      <c r="N33" s="173">
        <v>1.3133711876800001</v>
      </c>
      <c r="O33" s="173">
        <v>0</v>
      </c>
      <c r="P33" s="119">
        <v>0</v>
      </c>
      <c r="Q33" s="173">
        <v>0</v>
      </c>
      <c r="R33" s="173">
        <v>0</v>
      </c>
    </row>
    <row r="34" spans="1:18" x14ac:dyDescent="0.25">
      <c r="A34" s="113"/>
      <c r="B34" s="60">
        <v>24</v>
      </c>
      <c r="C34" s="123" t="s">
        <v>34</v>
      </c>
      <c r="D34" s="173">
        <v>28107.246496330001</v>
      </c>
      <c r="E34" s="173">
        <v>28107.246496330001</v>
      </c>
      <c r="F34" s="173">
        <v>2156.9211650180296</v>
      </c>
      <c r="G34" s="173">
        <v>0</v>
      </c>
      <c r="H34" s="173">
        <v>0</v>
      </c>
      <c r="I34" s="173">
        <v>0</v>
      </c>
      <c r="J34" s="173">
        <v>0</v>
      </c>
      <c r="K34" s="173">
        <v>0</v>
      </c>
      <c r="L34" s="173">
        <v>0</v>
      </c>
      <c r="M34" s="173">
        <v>0</v>
      </c>
      <c r="N34" s="173">
        <v>28107.246496330001</v>
      </c>
      <c r="O34" s="173">
        <v>2156.9211650180296</v>
      </c>
      <c r="P34" s="173">
        <v>0</v>
      </c>
      <c r="Q34" s="173">
        <v>0</v>
      </c>
      <c r="R34" s="173">
        <v>0</v>
      </c>
    </row>
    <row r="35" spans="1:18" x14ac:dyDescent="0.25">
      <c r="A35" s="113"/>
      <c r="B35" s="60">
        <v>25</v>
      </c>
      <c r="C35" s="125" t="s">
        <v>40</v>
      </c>
      <c r="D35" s="173">
        <v>27766.477223950002</v>
      </c>
      <c r="E35" s="173">
        <v>27766.477223950002</v>
      </c>
      <c r="F35" s="173">
        <v>2156.9211650180296</v>
      </c>
      <c r="G35" s="173">
        <v>0</v>
      </c>
      <c r="H35" s="173">
        <v>0</v>
      </c>
      <c r="I35" s="173">
        <v>0</v>
      </c>
      <c r="J35" s="173">
        <v>0</v>
      </c>
      <c r="K35" s="173">
        <v>0</v>
      </c>
      <c r="L35" s="173">
        <v>0</v>
      </c>
      <c r="M35" s="173">
        <v>0</v>
      </c>
      <c r="N35" s="173">
        <v>27766.477223950002</v>
      </c>
      <c r="O35" s="173">
        <v>2156.9211650180296</v>
      </c>
      <c r="P35" s="173">
        <v>0</v>
      </c>
      <c r="Q35" s="173">
        <v>0</v>
      </c>
      <c r="R35" s="173">
        <v>0</v>
      </c>
    </row>
    <row r="36" spans="1:18" ht="33" x14ac:dyDescent="0.25">
      <c r="A36" s="113"/>
      <c r="B36" s="60">
        <v>26</v>
      </c>
      <c r="C36" s="125" t="s">
        <v>41</v>
      </c>
      <c r="D36" s="173">
        <v>76.741689340000008</v>
      </c>
      <c r="E36" s="173">
        <v>76.741689340000008</v>
      </c>
      <c r="F36" s="173">
        <v>0</v>
      </c>
      <c r="G36" s="173">
        <v>0</v>
      </c>
      <c r="H36" s="173">
        <v>0</v>
      </c>
      <c r="I36" s="173">
        <v>0</v>
      </c>
      <c r="J36" s="173">
        <v>0</v>
      </c>
      <c r="K36" s="173">
        <v>0</v>
      </c>
      <c r="L36" s="173">
        <v>0</v>
      </c>
      <c r="M36" s="173">
        <v>0</v>
      </c>
      <c r="N36" s="173">
        <v>76.741689340000008</v>
      </c>
      <c r="O36" s="173">
        <v>0</v>
      </c>
      <c r="P36" s="173">
        <v>0</v>
      </c>
      <c r="Q36" s="173">
        <v>0</v>
      </c>
      <c r="R36" s="173">
        <v>0</v>
      </c>
    </row>
    <row r="37" spans="1:18" x14ac:dyDescent="0.25">
      <c r="A37" s="113"/>
      <c r="B37" s="60">
        <v>27</v>
      </c>
      <c r="C37" s="125" t="s">
        <v>42</v>
      </c>
      <c r="D37" s="173">
        <v>264.02758303999997</v>
      </c>
      <c r="E37" s="173">
        <v>264.02758303999997</v>
      </c>
      <c r="F37" s="173">
        <v>0</v>
      </c>
      <c r="G37" s="173">
        <v>0</v>
      </c>
      <c r="H37" s="173">
        <v>0</v>
      </c>
      <c r="I37" s="173">
        <v>0</v>
      </c>
      <c r="J37" s="172">
        <v>0</v>
      </c>
      <c r="K37" s="172">
        <v>0</v>
      </c>
      <c r="L37" s="172">
        <v>0</v>
      </c>
      <c r="M37" s="172">
        <v>0</v>
      </c>
      <c r="N37" s="173">
        <v>264.02758303999997</v>
      </c>
      <c r="O37" s="173">
        <v>0</v>
      </c>
      <c r="P37" s="173">
        <v>0</v>
      </c>
      <c r="Q37" s="173">
        <v>0</v>
      </c>
      <c r="R37" s="173">
        <v>0</v>
      </c>
    </row>
    <row r="38" spans="1:18" x14ac:dyDescent="0.25">
      <c r="A38" s="113"/>
      <c r="B38" s="60">
        <v>28</v>
      </c>
      <c r="C38" s="123" t="s">
        <v>43</v>
      </c>
      <c r="D38" s="173">
        <v>184.26176283000001</v>
      </c>
      <c r="E38" s="173">
        <v>0</v>
      </c>
      <c r="F38" s="173">
        <v>0</v>
      </c>
      <c r="G38" s="173">
        <v>0</v>
      </c>
      <c r="H38" s="173">
        <v>0</v>
      </c>
      <c r="I38" s="173">
        <v>0</v>
      </c>
      <c r="J38" s="173">
        <v>0</v>
      </c>
      <c r="K38" s="173">
        <v>0</v>
      </c>
      <c r="L38" s="173">
        <v>0</v>
      </c>
      <c r="M38" s="173">
        <v>0</v>
      </c>
      <c r="N38" s="173">
        <v>0</v>
      </c>
      <c r="O38" s="173">
        <v>0</v>
      </c>
      <c r="P38" s="173">
        <v>0</v>
      </c>
      <c r="Q38" s="173">
        <v>0</v>
      </c>
      <c r="R38" s="173">
        <v>0</v>
      </c>
    </row>
    <row r="39" spans="1:18" x14ac:dyDescent="0.25">
      <c r="A39" s="113"/>
      <c r="B39" s="60">
        <v>29</v>
      </c>
      <c r="C39" s="125" t="s">
        <v>44</v>
      </c>
      <c r="D39" s="173">
        <v>0</v>
      </c>
      <c r="E39" s="173">
        <v>0</v>
      </c>
      <c r="F39" s="173">
        <v>0</v>
      </c>
      <c r="G39" s="173">
        <v>0</v>
      </c>
      <c r="H39" s="173">
        <v>0</v>
      </c>
      <c r="I39" s="173">
        <v>0</v>
      </c>
      <c r="J39" s="173">
        <v>0</v>
      </c>
      <c r="K39" s="173">
        <v>0</v>
      </c>
      <c r="L39" s="173">
        <v>0</v>
      </c>
      <c r="M39" s="173">
        <v>0</v>
      </c>
      <c r="N39" s="173">
        <v>0</v>
      </c>
      <c r="O39" s="173">
        <v>0</v>
      </c>
      <c r="P39" s="173">
        <v>0</v>
      </c>
      <c r="Q39" s="173">
        <v>0</v>
      </c>
      <c r="R39" s="173">
        <v>0</v>
      </c>
    </row>
    <row r="40" spans="1:18" ht="33" x14ac:dyDescent="0.25">
      <c r="A40" s="113"/>
      <c r="B40" s="60">
        <v>30</v>
      </c>
      <c r="C40" s="125" t="s">
        <v>47</v>
      </c>
      <c r="D40" s="173">
        <v>184.26176283000001</v>
      </c>
      <c r="E40" s="173">
        <v>0</v>
      </c>
      <c r="F40" s="173">
        <v>0</v>
      </c>
      <c r="G40" s="173">
        <v>0</v>
      </c>
      <c r="H40" s="173">
        <v>0</v>
      </c>
      <c r="I40" s="173">
        <v>0</v>
      </c>
      <c r="J40" s="173">
        <v>0</v>
      </c>
      <c r="K40" s="173">
        <v>0</v>
      </c>
      <c r="L40" s="173">
        <v>0</v>
      </c>
      <c r="M40" s="173">
        <v>0</v>
      </c>
      <c r="N40" s="173">
        <v>0</v>
      </c>
      <c r="O40" s="173">
        <v>0</v>
      </c>
      <c r="P40" s="173">
        <v>0</v>
      </c>
      <c r="Q40" s="173">
        <v>0</v>
      </c>
      <c r="R40" s="173">
        <v>0</v>
      </c>
    </row>
    <row r="41" spans="1:18" x14ac:dyDescent="0.25">
      <c r="A41" s="113"/>
      <c r="B41" s="60">
        <v>31</v>
      </c>
      <c r="C41" s="123" t="s">
        <v>256</v>
      </c>
      <c r="D41" s="173">
        <v>518.76499999999999</v>
      </c>
      <c r="E41" s="173">
        <v>518.76499999999999</v>
      </c>
      <c r="F41" s="173">
        <v>0</v>
      </c>
      <c r="G41" s="173">
        <v>0</v>
      </c>
      <c r="H41" s="173">
        <v>0</v>
      </c>
      <c r="I41" s="173">
        <v>0</v>
      </c>
      <c r="J41" s="173">
        <v>0</v>
      </c>
      <c r="K41" s="173">
        <v>0</v>
      </c>
      <c r="L41" s="173">
        <v>0</v>
      </c>
      <c r="M41" s="173">
        <v>0</v>
      </c>
      <c r="N41" s="173">
        <v>518.76499999999999</v>
      </c>
      <c r="O41" s="173">
        <v>0</v>
      </c>
      <c r="P41" s="173">
        <v>0</v>
      </c>
      <c r="Q41" s="173">
        <v>0</v>
      </c>
      <c r="R41" s="173">
        <v>0</v>
      </c>
    </row>
    <row r="42" spans="1:18" ht="28.5" x14ac:dyDescent="0.25">
      <c r="A42" s="113"/>
      <c r="B42" s="60">
        <v>32</v>
      </c>
      <c r="C42" s="118" t="s">
        <v>257</v>
      </c>
      <c r="D42" s="167">
        <v>95570.220933260003</v>
      </c>
      <c r="E42" s="119">
        <v>0</v>
      </c>
      <c r="F42" s="119">
        <v>0</v>
      </c>
      <c r="G42" s="119">
        <v>0</v>
      </c>
      <c r="H42" s="119">
        <v>0</v>
      </c>
      <c r="I42" s="119">
        <v>0</v>
      </c>
      <c r="J42" s="119">
        <v>0</v>
      </c>
      <c r="K42" s="119">
        <v>0</v>
      </c>
      <c r="L42" s="119">
        <v>0</v>
      </c>
      <c r="M42" s="119">
        <v>0</v>
      </c>
      <c r="N42" s="119">
        <v>0</v>
      </c>
      <c r="O42" s="119">
        <v>0</v>
      </c>
      <c r="P42" s="119">
        <v>0</v>
      </c>
      <c r="Q42" s="119">
        <v>0</v>
      </c>
      <c r="R42" s="119">
        <v>0</v>
      </c>
    </row>
    <row r="43" spans="1:18" x14ac:dyDescent="0.25">
      <c r="A43" s="113"/>
      <c r="B43" s="60">
        <v>33</v>
      </c>
      <c r="C43" s="123" t="s">
        <v>254</v>
      </c>
      <c r="D43" s="167">
        <v>77649.356097759897</v>
      </c>
      <c r="E43" s="119">
        <v>0</v>
      </c>
      <c r="F43" s="119">
        <v>0</v>
      </c>
      <c r="G43" s="119">
        <v>0</v>
      </c>
      <c r="H43" s="119">
        <v>0</v>
      </c>
      <c r="I43" s="119">
        <v>0</v>
      </c>
      <c r="J43" s="119">
        <v>0</v>
      </c>
      <c r="K43" s="119">
        <v>0</v>
      </c>
      <c r="L43" s="119">
        <v>0</v>
      </c>
      <c r="M43" s="119">
        <v>0</v>
      </c>
      <c r="N43" s="119">
        <v>0</v>
      </c>
      <c r="O43" s="119">
        <v>0</v>
      </c>
      <c r="P43" s="119">
        <v>0</v>
      </c>
      <c r="Q43" s="119">
        <v>0</v>
      </c>
      <c r="R43" s="119">
        <v>0</v>
      </c>
    </row>
    <row r="44" spans="1:18" ht="33" x14ac:dyDescent="0.25">
      <c r="A44" s="113"/>
      <c r="B44" s="60">
        <v>34</v>
      </c>
      <c r="C44" s="124" t="s">
        <v>258</v>
      </c>
      <c r="D44" s="167">
        <v>54479.914179859894</v>
      </c>
      <c r="E44" s="119">
        <v>0</v>
      </c>
      <c r="F44" s="119">
        <v>0</v>
      </c>
      <c r="G44" s="119">
        <v>0</v>
      </c>
      <c r="H44" s="119">
        <v>0</v>
      </c>
      <c r="I44" s="119">
        <v>0</v>
      </c>
      <c r="J44" s="119">
        <v>0</v>
      </c>
      <c r="K44" s="119">
        <v>0</v>
      </c>
      <c r="L44" s="119">
        <v>0</v>
      </c>
      <c r="M44" s="119">
        <v>0</v>
      </c>
      <c r="N44" s="119">
        <v>0</v>
      </c>
      <c r="O44" s="119">
        <v>0</v>
      </c>
      <c r="P44" s="119">
        <v>0</v>
      </c>
      <c r="Q44" s="119">
        <v>0</v>
      </c>
      <c r="R44" s="119">
        <v>0</v>
      </c>
    </row>
    <row r="45" spans="1:18" x14ac:dyDescent="0.25">
      <c r="A45" s="113"/>
      <c r="B45" s="60">
        <v>35</v>
      </c>
      <c r="C45" s="125" t="s">
        <v>32</v>
      </c>
      <c r="D45" s="167">
        <v>53933.923094959893</v>
      </c>
      <c r="E45" s="119">
        <v>0</v>
      </c>
      <c r="F45" s="119">
        <v>0</v>
      </c>
      <c r="G45" s="119">
        <v>0</v>
      </c>
      <c r="H45" s="119">
        <v>0</v>
      </c>
      <c r="I45" s="119">
        <v>0</v>
      </c>
      <c r="J45" s="119">
        <v>0</v>
      </c>
      <c r="K45" s="119">
        <v>0</v>
      </c>
      <c r="L45" s="119">
        <v>0</v>
      </c>
      <c r="M45" s="119">
        <v>0</v>
      </c>
      <c r="N45" s="119">
        <v>0</v>
      </c>
      <c r="O45" s="119">
        <v>0</v>
      </c>
      <c r="P45" s="119">
        <v>0</v>
      </c>
      <c r="Q45" s="119">
        <v>0</v>
      </c>
      <c r="R45" s="119">
        <v>0</v>
      </c>
    </row>
    <row r="46" spans="1:18" ht="33" x14ac:dyDescent="0.25">
      <c r="A46" s="113"/>
      <c r="B46" s="60">
        <v>36</v>
      </c>
      <c r="C46" s="126" t="s">
        <v>259</v>
      </c>
      <c r="D46" s="167">
        <v>11527.8675715399</v>
      </c>
      <c r="E46" s="119">
        <v>0</v>
      </c>
      <c r="F46" s="119">
        <v>0</v>
      </c>
      <c r="G46" s="119">
        <v>0</v>
      </c>
      <c r="H46" s="119">
        <v>0</v>
      </c>
      <c r="I46" s="119">
        <v>0</v>
      </c>
      <c r="J46" s="119">
        <v>0</v>
      </c>
      <c r="K46" s="119">
        <v>0</v>
      </c>
      <c r="L46" s="119">
        <v>0</v>
      </c>
      <c r="M46" s="119">
        <v>0</v>
      </c>
      <c r="N46" s="119">
        <v>0</v>
      </c>
      <c r="O46" s="119">
        <v>0</v>
      </c>
      <c r="P46" s="119">
        <v>0</v>
      </c>
      <c r="Q46" s="119">
        <v>0</v>
      </c>
      <c r="R46" s="119">
        <v>0</v>
      </c>
    </row>
    <row r="47" spans="1:18" x14ac:dyDescent="0.25">
      <c r="A47" s="113"/>
      <c r="B47" s="60">
        <v>37</v>
      </c>
      <c r="C47" s="126" t="s">
        <v>42</v>
      </c>
      <c r="D47" s="167">
        <v>1.2299035199999999</v>
      </c>
      <c r="E47" s="119">
        <v>0</v>
      </c>
      <c r="F47" s="119">
        <v>0</v>
      </c>
      <c r="G47" s="119">
        <v>0</v>
      </c>
      <c r="H47" s="119">
        <v>0</v>
      </c>
      <c r="I47" s="119">
        <v>0</v>
      </c>
      <c r="J47" s="119">
        <v>0</v>
      </c>
      <c r="K47" s="119">
        <v>0</v>
      </c>
      <c r="L47" s="119">
        <v>0</v>
      </c>
      <c r="M47" s="119">
        <v>0</v>
      </c>
      <c r="N47" s="119">
        <v>0</v>
      </c>
      <c r="O47" s="119">
        <v>0</v>
      </c>
      <c r="P47" s="119">
        <v>0</v>
      </c>
      <c r="Q47" s="119">
        <v>0</v>
      </c>
      <c r="R47" s="119">
        <v>0</v>
      </c>
    </row>
    <row r="48" spans="1:18" x14ac:dyDescent="0.25">
      <c r="A48" s="113"/>
      <c r="B48" s="60">
        <v>38</v>
      </c>
      <c r="C48" s="125" t="s">
        <v>51</v>
      </c>
      <c r="D48" s="167">
        <v>356.62102879999998</v>
      </c>
      <c r="E48" s="119">
        <v>0</v>
      </c>
      <c r="F48" s="119">
        <v>0</v>
      </c>
      <c r="G48" s="119">
        <v>0</v>
      </c>
      <c r="H48" s="119">
        <v>0</v>
      </c>
      <c r="I48" s="119">
        <v>0</v>
      </c>
      <c r="J48" s="119">
        <v>0</v>
      </c>
      <c r="K48" s="119">
        <v>0</v>
      </c>
      <c r="L48" s="119">
        <v>0</v>
      </c>
      <c r="M48" s="119">
        <v>0</v>
      </c>
      <c r="N48" s="119">
        <v>0</v>
      </c>
      <c r="O48" s="119">
        <v>0</v>
      </c>
      <c r="P48" s="119">
        <v>0</v>
      </c>
      <c r="Q48" s="119">
        <v>0</v>
      </c>
      <c r="R48" s="119">
        <v>0</v>
      </c>
    </row>
    <row r="49" spans="1:18" x14ac:dyDescent="0.25">
      <c r="A49" s="113"/>
      <c r="B49" s="60">
        <v>39</v>
      </c>
      <c r="C49" s="125" t="s">
        <v>34</v>
      </c>
      <c r="D49" s="167">
        <v>189.3700561</v>
      </c>
      <c r="E49" s="119">
        <v>0</v>
      </c>
      <c r="F49" s="119">
        <v>0</v>
      </c>
      <c r="G49" s="119">
        <v>0</v>
      </c>
      <c r="H49" s="119">
        <v>0</v>
      </c>
      <c r="I49" s="119">
        <v>0</v>
      </c>
      <c r="J49" s="119">
        <v>0</v>
      </c>
      <c r="K49" s="119">
        <v>0</v>
      </c>
      <c r="L49" s="119">
        <v>0</v>
      </c>
      <c r="M49" s="119">
        <v>0</v>
      </c>
      <c r="N49" s="119">
        <v>0</v>
      </c>
      <c r="O49" s="119">
        <v>0</v>
      </c>
      <c r="P49" s="119">
        <v>0</v>
      </c>
      <c r="Q49" s="119">
        <v>0</v>
      </c>
      <c r="R49" s="119">
        <v>0</v>
      </c>
    </row>
    <row r="50" spans="1:18" ht="33" x14ac:dyDescent="0.25">
      <c r="A50" s="113"/>
      <c r="B50" s="60">
        <v>40</v>
      </c>
      <c r="C50" s="130" t="s">
        <v>260</v>
      </c>
      <c r="D50" s="167">
        <v>736.30132751999997</v>
      </c>
      <c r="E50" s="119">
        <v>0</v>
      </c>
      <c r="F50" s="119">
        <v>0</v>
      </c>
      <c r="G50" s="119">
        <v>0</v>
      </c>
      <c r="H50" s="119">
        <v>0</v>
      </c>
      <c r="I50" s="119">
        <v>0</v>
      </c>
      <c r="J50" s="119">
        <v>0</v>
      </c>
      <c r="K50" s="119">
        <v>0</v>
      </c>
      <c r="L50" s="119">
        <v>0</v>
      </c>
      <c r="M50" s="119">
        <v>0</v>
      </c>
      <c r="N50" s="119">
        <v>0</v>
      </c>
      <c r="O50" s="119">
        <v>0</v>
      </c>
      <c r="P50" s="119">
        <v>0</v>
      </c>
      <c r="Q50" s="119">
        <v>0</v>
      </c>
      <c r="R50" s="119">
        <v>0</v>
      </c>
    </row>
    <row r="51" spans="1:18" x14ac:dyDescent="0.25">
      <c r="A51" s="113"/>
      <c r="B51" s="60">
        <v>41</v>
      </c>
      <c r="C51" s="131" t="s">
        <v>32</v>
      </c>
      <c r="D51" s="167">
        <v>478.15751388999996</v>
      </c>
      <c r="E51" s="119">
        <v>0</v>
      </c>
      <c r="F51" s="119">
        <v>0</v>
      </c>
      <c r="G51" s="119">
        <v>0</v>
      </c>
      <c r="H51" s="119">
        <v>0</v>
      </c>
      <c r="I51" s="119">
        <v>0</v>
      </c>
      <c r="J51" s="119">
        <v>0</v>
      </c>
      <c r="K51" s="119">
        <v>0</v>
      </c>
      <c r="L51" s="119">
        <v>0</v>
      </c>
      <c r="M51" s="119">
        <v>0</v>
      </c>
      <c r="N51" s="119">
        <v>0</v>
      </c>
      <c r="O51" s="119">
        <v>0</v>
      </c>
      <c r="P51" s="119">
        <v>0</v>
      </c>
      <c r="Q51" s="119">
        <v>0</v>
      </c>
      <c r="R51" s="119">
        <v>0</v>
      </c>
    </row>
    <row r="52" spans="1:18" x14ac:dyDescent="0.25">
      <c r="A52" s="113"/>
      <c r="B52" s="60">
        <v>42</v>
      </c>
      <c r="C52" s="125" t="s">
        <v>51</v>
      </c>
      <c r="D52" s="167">
        <v>258.14381293999998</v>
      </c>
      <c r="E52" s="119">
        <v>0</v>
      </c>
      <c r="F52" s="119">
        <v>0</v>
      </c>
      <c r="G52" s="119">
        <v>0</v>
      </c>
      <c r="H52" s="119">
        <v>0</v>
      </c>
      <c r="I52" s="119">
        <v>0</v>
      </c>
      <c r="J52" s="119">
        <v>0</v>
      </c>
      <c r="K52" s="119">
        <v>0</v>
      </c>
      <c r="L52" s="119">
        <v>0</v>
      </c>
      <c r="M52" s="119">
        <v>0</v>
      </c>
      <c r="N52" s="119">
        <v>0</v>
      </c>
      <c r="O52" s="119">
        <v>0</v>
      </c>
      <c r="P52" s="119">
        <v>0</v>
      </c>
      <c r="Q52" s="119">
        <v>0</v>
      </c>
      <c r="R52" s="119">
        <v>0</v>
      </c>
    </row>
    <row r="53" spans="1:18" x14ac:dyDescent="0.25">
      <c r="A53" s="113"/>
      <c r="B53" s="60">
        <v>43</v>
      </c>
      <c r="C53" s="125" t="s">
        <v>34</v>
      </c>
      <c r="D53" s="167">
        <v>6.8999999999999996E-7</v>
      </c>
      <c r="E53" s="119">
        <v>0</v>
      </c>
      <c r="F53" s="119">
        <v>0</v>
      </c>
      <c r="G53" s="119">
        <v>0</v>
      </c>
      <c r="H53" s="119">
        <v>0</v>
      </c>
      <c r="I53" s="119">
        <v>0</v>
      </c>
      <c r="J53" s="119">
        <v>0</v>
      </c>
      <c r="K53" s="119">
        <v>0</v>
      </c>
      <c r="L53" s="119">
        <v>0</v>
      </c>
      <c r="M53" s="119">
        <v>0</v>
      </c>
      <c r="N53" s="119">
        <v>0</v>
      </c>
      <c r="O53" s="119">
        <v>0</v>
      </c>
      <c r="P53" s="119">
        <v>0</v>
      </c>
      <c r="Q53" s="119">
        <v>0</v>
      </c>
      <c r="R53" s="119">
        <v>0</v>
      </c>
    </row>
    <row r="54" spans="1:18" x14ac:dyDescent="0.25">
      <c r="A54" s="113"/>
      <c r="B54" s="60">
        <v>44</v>
      </c>
      <c r="C54" s="123" t="s">
        <v>53</v>
      </c>
      <c r="D54" s="167">
        <v>979.91600000000005</v>
      </c>
      <c r="E54" s="119">
        <v>0</v>
      </c>
      <c r="F54" s="119">
        <v>0</v>
      </c>
      <c r="G54" s="119">
        <v>0</v>
      </c>
      <c r="H54" s="119">
        <v>0</v>
      </c>
      <c r="I54" s="119">
        <v>0</v>
      </c>
      <c r="J54" s="119">
        <v>0</v>
      </c>
      <c r="K54" s="119">
        <v>0</v>
      </c>
      <c r="L54" s="119">
        <v>0</v>
      </c>
      <c r="M54" s="119">
        <v>0</v>
      </c>
      <c r="N54" s="119">
        <v>0</v>
      </c>
      <c r="O54" s="119">
        <v>0</v>
      </c>
      <c r="P54" s="119">
        <v>0</v>
      </c>
      <c r="Q54" s="119">
        <v>0</v>
      </c>
      <c r="R54" s="119">
        <v>0</v>
      </c>
    </row>
    <row r="55" spans="1:18" x14ac:dyDescent="0.25">
      <c r="A55" s="113"/>
      <c r="B55" s="60">
        <v>45</v>
      </c>
      <c r="C55" s="123" t="s">
        <v>54</v>
      </c>
      <c r="D55" s="167">
        <v>318.733</v>
      </c>
      <c r="E55" s="119">
        <v>0</v>
      </c>
      <c r="F55" s="119">
        <v>0</v>
      </c>
      <c r="G55" s="119">
        <v>0</v>
      </c>
      <c r="H55" s="119">
        <v>0</v>
      </c>
      <c r="I55" s="119">
        <v>0</v>
      </c>
      <c r="J55" s="119">
        <v>0</v>
      </c>
      <c r="K55" s="119">
        <v>0</v>
      </c>
      <c r="L55" s="119">
        <v>0</v>
      </c>
      <c r="M55" s="119">
        <v>0</v>
      </c>
      <c r="N55" s="119">
        <v>0</v>
      </c>
      <c r="O55" s="119">
        <v>0</v>
      </c>
      <c r="P55" s="119">
        <v>0</v>
      </c>
      <c r="Q55" s="119">
        <v>0</v>
      </c>
      <c r="R55" s="119">
        <v>0</v>
      </c>
    </row>
    <row r="56" spans="1:18" x14ac:dyDescent="0.25">
      <c r="A56" s="113"/>
      <c r="B56" s="60">
        <v>46</v>
      </c>
      <c r="C56" s="123" t="s">
        <v>55</v>
      </c>
      <c r="D56" s="167">
        <v>454.39</v>
      </c>
      <c r="E56" s="119">
        <v>0</v>
      </c>
      <c r="F56" s="119">
        <v>0</v>
      </c>
      <c r="G56" s="119">
        <v>0</v>
      </c>
      <c r="H56" s="119">
        <v>0</v>
      </c>
      <c r="I56" s="119">
        <v>0</v>
      </c>
      <c r="J56" s="119">
        <v>0</v>
      </c>
      <c r="K56" s="119">
        <v>0</v>
      </c>
      <c r="L56" s="119">
        <v>0</v>
      </c>
      <c r="M56" s="119">
        <v>0</v>
      </c>
      <c r="N56" s="119">
        <v>0</v>
      </c>
      <c r="O56" s="119">
        <v>0</v>
      </c>
      <c r="P56" s="119">
        <v>0</v>
      </c>
      <c r="Q56" s="119">
        <v>0</v>
      </c>
      <c r="R56" s="119">
        <v>0</v>
      </c>
    </row>
    <row r="57" spans="1:18" x14ac:dyDescent="0.25">
      <c r="A57" s="113"/>
      <c r="B57" s="132">
        <v>47</v>
      </c>
      <c r="C57" s="123" t="s">
        <v>56</v>
      </c>
      <c r="D57" s="167">
        <v>16167.825835500107</v>
      </c>
      <c r="E57" s="119">
        <v>0</v>
      </c>
      <c r="F57" s="119">
        <v>0</v>
      </c>
      <c r="G57" s="119">
        <v>0</v>
      </c>
      <c r="H57" s="119">
        <v>0</v>
      </c>
      <c r="I57" s="119">
        <v>0</v>
      </c>
      <c r="J57" s="119">
        <v>0</v>
      </c>
      <c r="K57" s="119">
        <v>0</v>
      </c>
      <c r="L57" s="119">
        <v>0</v>
      </c>
      <c r="M57" s="119">
        <v>0</v>
      </c>
      <c r="N57" s="119">
        <v>0</v>
      </c>
      <c r="O57" s="119">
        <v>0</v>
      </c>
      <c r="P57" s="119">
        <v>0</v>
      </c>
      <c r="Q57" s="119">
        <v>0</v>
      </c>
      <c r="R57" s="119">
        <v>0</v>
      </c>
    </row>
    <row r="58" spans="1:18" s="55" customFormat="1" x14ac:dyDescent="0.25">
      <c r="A58" s="113"/>
      <c r="B58" s="133">
        <v>48</v>
      </c>
      <c r="C58" s="134" t="s">
        <v>261</v>
      </c>
      <c r="D58" s="135">
        <v>132514.45773764001</v>
      </c>
      <c r="E58" s="135">
        <v>30457.582300886439</v>
      </c>
      <c r="F58" s="135">
        <v>2678.1176340036286</v>
      </c>
      <c r="G58" s="135">
        <v>0</v>
      </c>
      <c r="H58" s="135">
        <v>100.30001939479001</v>
      </c>
      <c r="I58" s="135">
        <v>202.45156542616201</v>
      </c>
      <c r="J58" s="135">
        <v>5.1892645384860003</v>
      </c>
      <c r="K58" s="135">
        <v>1.333931250662</v>
      </c>
      <c r="L58" s="135">
        <v>0</v>
      </c>
      <c r="M58" s="135">
        <v>0</v>
      </c>
      <c r="N58" s="135">
        <v>30462.771565424926</v>
      </c>
      <c r="O58" s="135">
        <v>2679.4515652542905</v>
      </c>
      <c r="P58" s="135">
        <v>0</v>
      </c>
      <c r="Q58" s="135">
        <v>100.30001939479001</v>
      </c>
      <c r="R58" s="135">
        <v>202.45156542616201</v>
      </c>
    </row>
    <row r="59" spans="1:18" x14ac:dyDescent="0.25">
      <c r="A59" s="113" t="s">
        <v>136</v>
      </c>
      <c r="B59" s="60">
        <v>49</v>
      </c>
      <c r="C59" s="118" t="s">
        <v>262</v>
      </c>
      <c r="D59" s="167">
        <v>54631.471262359999</v>
      </c>
      <c r="E59" s="119"/>
      <c r="F59" s="119"/>
      <c r="G59" s="119"/>
      <c r="H59" s="119"/>
      <c r="I59" s="119"/>
      <c r="J59" s="119"/>
      <c r="K59" s="119"/>
      <c r="L59" s="119"/>
      <c r="M59" s="119"/>
      <c r="N59" s="119"/>
      <c r="O59" s="119"/>
      <c r="P59" s="119"/>
      <c r="Q59" s="119"/>
      <c r="R59" s="119"/>
    </row>
    <row r="60" spans="1:18" x14ac:dyDescent="0.25">
      <c r="A60" s="113"/>
      <c r="B60" s="60">
        <v>50</v>
      </c>
      <c r="C60" s="123" t="s">
        <v>58</v>
      </c>
      <c r="D60" s="167">
        <v>31831.28226236</v>
      </c>
      <c r="E60" s="119"/>
      <c r="F60" s="119"/>
      <c r="G60" s="119"/>
      <c r="H60" s="119"/>
      <c r="I60" s="119"/>
      <c r="J60" s="119"/>
      <c r="K60" s="119"/>
      <c r="L60" s="119"/>
      <c r="M60" s="119"/>
      <c r="N60" s="119"/>
      <c r="O60" s="119"/>
      <c r="P60" s="119"/>
      <c r="Q60" s="119"/>
      <c r="R60" s="119"/>
    </row>
    <row r="61" spans="1:18" x14ac:dyDescent="0.25">
      <c r="A61" s="113"/>
      <c r="B61" s="60">
        <v>51</v>
      </c>
      <c r="C61" s="123" t="s">
        <v>59</v>
      </c>
      <c r="D61" s="167">
        <v>18457.451000000001</v>
      </c>
      <c r="E61" s="119"/>
      <c r="F61" s="119"/>
      <c r="G61" s="119"/>
      <c r="H61" s="119"/>
      <c r="I61" s="119"/>
      <c r="J61" s="119"/>
      <c r="K61" s="119"/>
      <c r="L61" s="119"/>
      <c r="M61" s="119"/>
      <c r="N61" s="119"/>
      <c r="O61" s="119"/>
      <c r="P61" s="119"/>
      <c r="Q61" s="119"/>
      <c r="R61" s="119"/>
    </row>
    <row r="62" spans="1:18" x14ac:dyDescent="0.25">
      <c r="A62" s="113"/>
      <c r="B62" s="60">
        <v>52</v>
      </c>
      <c r="C62" s="123" t="s">
        <v>60</v>
      </c>
      <c r="D62" s="167">
        <v>4342.7380000000003</v>
      </c>
      <c r="E62" s="119"/>
      <c r="F62" s="119"/>
      <c r="G62" s="119"/>
      <c r="H62" s="119"/>
      <c r="I62" s="119"/>
      <c r="J62" s="119"/>
      <c r="K62" s="119"/>
      <c r="L62" s="119"/>
      <c r="M62" s="119"/>
      <c r="N62" s="119"/>
      <c r="O62" s="119"/>
      <c r="P62" s="119"/>
      <c r="Q62" s="119"/>
      <c r="R62" s="119"/>
    </row>
    <row r="63" spans="1:18" x14ac:dyDescent="0.25">
      <c r="A63" s="113"/>
      <c r="B63" s="60">
        <v>53</v>
      </c>
      <c r="C63" s="118" t="s">
        <v>263</v>
      </c>
      <c r="D63" s="167">
        <v>187145.929</v>
      </c>
      <c r="E63" s="136"/>
      <c r="F63" s="136"/>
      <c r="G63" s="136"/>
      <c r="H63" s="136"/>
      <c r="I63" s="136"/>
      <c r="J63" s="136"/>
      <c r="K63" s="136"/>
      <c r="L63" s="136"/>
      <c r="M63" s="136"/>
      <c r="N63" s="136"/>
      <c r="O63" s="136"/>
      <c r="P63" s="136"/>
      <c r="Q63" s="136"/>
      <c r="R63" s="136"/>
    </row>
    <row r="64" spans="1:18" ht="14.85" customHeight="1" x14ac:dyDescent="0.25">
      <c r="A64" s="113"/>
      <c r="B64" s="206" t="s">
        <v>272</v>
      </c>
      <c r="C64" s="207"/>
      <c r="D64" s="207"/>
      <c r="E64" s="207"/>
      <c r="F64" s="207"/>
      <c r="G64" s="207"/>
      <c r="H64" s="207"/>
      <c r="I64" s="207"/>
      <c r="J64" s="207"/>
      <c r="K64" s="207"/>
      <c r="L64" s="207"/>
      <c r="M64" s="207"/>
      <c r="N64" s="207"/>
      <c r="O64" s="207"/>
      <c r="P64" s="207"/>
      <c r="Q64" s="207"/>
      <c r="R64" s="207"/>
    </row>
    <row r="65" spans="1:18" x14ac:dyDescent="0.25">
      <c r="A65" s="113"/>
      <c r="B65" s="60">
        <v>54</v>
      </c>
      <c r="C65" s="137" t="s">
        <v>239</v>
      </c>
      <c r="D65" s="137"/>
      <c r="E65" s="116"/>
      <c r="F65" s="116"/>
      <c r="G65" s="116"/>
      <c r="H65" s="116"/>
      <c r="I65" s="116"/>
      <c r="J65" s="116"/>
      <c r="K65" s="116"/>
      <c r="L65" s="116"/>
      <c r="M65" s="116"/>
      <c r="N65" s="116"/>
      <c r="O65" s="116"/>
      <c r="P65" s="116"/>
      <c r="Q65" s="116"/>
      <c r="R65" s="116"/>
    </row>
    <row r="66" spans="1:18" x14ac:dyDescent="0.25">
      <c r="A66" s="113"/>
      <c r="B66" s="60">
        <v>55</v>
      </c>
      <c r="C66" s="116" t="s">
        <v>240</v>
      </c>
      <c r="D66" s="116"/>
      <c r="E66" s="116"/>
      <c r="F66" s="116"/>
      <c r="G66" s="116"/>
      <c r="H66" s="116"/>
      <c r="I66" s="116"/>
      <c r="J66" s="116"/>
      <c r="K66" s="116"/>
      <c r="L66" s="116"/>
      <c r="M66" s="116"/>
      <c r="N66" s="116"/>
      <c r="O66" s="116"/>
      <c r="P66" s="116"/>
      <c r="Q66" s="116"/>
      <c r="R66" s="116"/>
    </row>
    <row r="67" spans="1:18" x14ac:dyDescent="0.25">
      <c r="A67" s="113"/>
      <c r="B67" s="60">
        <v>56</v>
      </c>
      <c r="C67" s="138" t="s">
        <v>264</v>
      </c>
      <c r="D67" s="116"/>
      <c r="E67" s="116"/>
      <c r="F67" s="116"/>
      <c r="G67" s="116"/>
      <c r="H67" s="116"/>
      <c r="I67" s="116"/>
      <c r="J67" s="116"/>
      <c r="K67" s="116"/>
      <c r="L67" s="116"/>
      <c r="M67" s="116"/>
      <c r="N67" s="116"/>
      <c r="O67" s="116"/>
      <c r="P67" s="116"/>
      <c r="Q67" s="116"/>
      <c r="R67" s="116"/>
    </row>
    <row r="68" spans="1:18" x14ac:dyDescent="0.25">
      <c r="A68" s="113"/>
      <c r="B68" s="60">
        <v>57</v>
      </c>
      <c r="C68" s="138" t="s">
        <v>265</v>
      </c>
      <c r="D68" s="116"/>
      <c r="E68" s="116"/>
      <c r="F68" s="116"/>
      <c r="G68" s="116"/>
      <c r="H68" s="116"/>
      <c r="I68" s="116"/>
      <c r="J68" s="116"/>
      <c r="K68" s="116"/>
      <c r="L68" s="116"/>
      <c r="M68" s="116"/>
      <c r="N68" s="116"/>
      <c r="O68" s="116"/>
      <c r="P68" s="116"/>
      <c r="Q68" s="116"/>
      <c r="R68" s="116"/>
    </row>
    <row r="70" spans="1:18" ht="46.5" customHeight="1" x14ac:dyDescent="0.25">
      <c r="B70" s="205" t="s">
        <v>266</v>
      </c>
      <c r="C70" s="205"/>
      <c r="D70" s="205"/>
      <c r="E70" s="205"/>
    </row>
    <row r="71" spans="1:18" ht="63.75" customHeight="1" x14ac:dyDescent="0.25">
      <c r="B71" s="205" t="s">
        <v>267</v>
      </c>
      <c r="C71" s="205"/>
      <c r="D71" s="205"/>
      <c r="E71" s="205"/>
    </row>
    <row r="72" spans="1:18" ht="74.25" customHeight="1" x14ac:dyDescent="0.25">
      <c r="B72" s="205" t="s">
        <v>268</v>
      </c>
      <c r="C72" s="205"/>
      <c r="D72" s="205"/>
      <c r="E72" s="205"/>
    </row>
    <row r="73" spans="1:18" ht="26.25" customHeight="1" x14ac:dyDescent="0.25">
      <c r="B73" s="205" t="s">
        <v>269</v>
      </c>
      <c r="C73" s="205"/>
      <c r="D73" s="205"/>
      <c r="E73" s="205"/>
    </row>
  </sheetData>
  <mergeCells count="18">
    <mergeCell ref="D2:M2"/>
    <mergeCell ref="B5:C9"/>
    <mergeCell ref="D5:R5"/>
    <mergeCell ref="J7:M7"/>
    <mergeCell ref="N6:R6"/>
    <mergeCell ref="N7:R7"/>
    <mergeCell ref="O8:R8"/>
    <mergeCell ref="D6:D9"/>
    <mergeCell ref="E6:I6"/>
    <mergeCell ref="J6:M6"/>
    <mergeCell ref="F8:I8"/>
    <mergeCell ref="K8:M8"/>
    <mergeCell ref="E7:I7"/>
    <mergeCell ref="B73:E73"/>
    <mergeCell ref="B64:R64"/>
    <mergeCell ref="B70:E70"/>
    <mergeCell ref="B71:E71"/>
    <mergeCell ref="B72:E72"/>
  </mergeCells>
  <pageMargins left="0.70866141732283472" right="0.70866141732283472" top="1.1417322834645669" bottom="0.74803149606299213" header="0.70866141732283472" footer="0.31496062992125984"/>
  <pageSetup orientation="landscape" r:id="rId1"/>
  <headerFooter>
    <oddHeader>&amp;C
Annex VI&amp;R&amp;"Century"&amp;8&amp;KE7EC06Gruppo Banco BPM - Uso Interno&amp;1#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S73"/>
  <sheetViews>
    <sheetView showGridLines="0" zoomScale="70" zoomScaleNormal="70" workbookViewId="0"/>
  </sheetViews>
  <sheetFormatPr defaultColWidth="8.85546875" defaultRowHeight="16.5" x14ac:dyDescent="0.25"/>
  <cols>
    <col min="1" max="1" width="1" style="1" bestFit="1" customWidth="1"/>
    <col min="2" max="2" width="26.42578125" style="109" bestFit="1" customWidth="1"/>
    <col min="3" max="3" width="65.5703125" style="1" bestFit="1" customWidth="1"/>
    <col min="4" max="4" width="33.5703125" style="1" customWidth="1"/>
    <col min="5" max="18" width="20.7109375" style="1" customWidth="1"/>
    <col min="19" max="16384" width="8.85546875" style="1"/>
  </cols>
  <sheetData>
    <row r="1" spans="1:19" ht="17.25" thickBot="1" x14ac:dyDescent="0.3"/>
    <row r="2" spans="1:19" ht="30" thickBot="1" x14ac:dyDescent="0.3">
      <c r="B2" s="110" t="s">
        <v>252</v>
      </c>
      <c r="D2" s="208" t="s">
        <v>137</v>
      </c>
      <c r="E2" s="209"/>
      <c r="F2" s="209"/>
      <c r="G2" s="209"/>
      <c r="H2" s="209"/>
      <c r="I2" s="209"/>
      <c r="J2" s="209"/>
      <c r="K2" s="209"/>
      <c r="L2" s="209"/>
      <c r="M2" s="210"/>
      <c r="N2" s="111"/>
      <c r="O2" s="111"/>
      <c r="P2" s="111"/>
      <c r="Q2" s="111"/>
      <c r="R2" s="111"/>
    </row>
    <row r="4" spans="1:19" s="163" customFormat="1" x14ac:dyDescent="0.3">
      <c r="A4" s="109"/>
      <c r="B4" s="109"/>
      <c r="C4" s="108"/>
      <c r="D4" s="108"/>
      <c r="E4" s="108"/>
      <c r="F4" s="108"/>
      <c r="G4" s="108"/>
      <c r="H4" s="108"/>
      <c r="I4" s="108"/>
      <c r="J4" s="108"/>
      <c r="K4" s="108"/>
      <c r="L4" s="108"/>
      <c r="M4" s="108"/>
      <c r="N4" s="108"/>
      <c r="O4" s="108"/>
      <c r="P4" s="108"/>
      <c r="Q4" s="108"/>
      <c r="R4" s="108"/>
      <c r="S4" s="71"/>
    </row>
    <row r="5" spans="1:19" ht="29.1" customHeight="1" x14ac:dyDescent="0.25">
      <c r="A5" s="113"/>
      <c r="B5" s="211" t="s">
        <v>271</v>
      </c>
      <c r="C5" s="212"/>
      <c r="D5" s="217" t="s">
        <v>17</v>
      </c>
      <c r="E5" s="218"/>
      <c r="F5" s="218"/>
      <c r="G5" s="218"/>
      <c r="H5" s="218"/>
      <c r="I5" s="218"/>
      <c r="J5" s="218"/>
      <c r="K5" s="218"/>
      <c r="L5" s="218"/>
      <c r="M5" s="218"/>
      <c r="N5" s="218"/>
      <c r="O5" s="218"/>
      <c r="P5" s="218"/>
      <c r="Q5" s="218"/>
      <c r="R5" s="219"/>
    </row>
    <row r="6" spans="1:19" ht="34.5" customHeight="1" x14ac:dyDescent="0.25">
      <c r="A6" s="113"/>
      <c r="B6" s="213"/>
      <c r="C6" s="214"/>
      <c r="D6" s="224" t="s">
        <v>18</v>
      </c>
      <c r="E6" s="221" t="s">
        <v>19</v>
      </c>
      <c r="F6" s="222"/>
      <c r="G6" s="222"/>
      <c r="H6" s="222"/>
      <c r="I6" s="223"/>
      <c r="J6" s="221" t="s">
        <v>20</v>
      </c>
      <c r="K6" s="222"/>
      <c r="L6" s="222"/>
      <c r="M6" s="223"/>
      <c r="N6" s="221" t="s">
        <v>21</v>
      </c>
      <c r="O6" s="222"/>
      <c r="P6" s="222"/>
      <c r="Q6" s="222"/>
      <c r="R6" s="223"/>
    </row>
    <row r="7" spans="1:19" ht="33.6" customHeight="1" x14ac:dyDescent="0.25">
      <c r="A7" s="113"/>
      <c r="B7" s="213"/>
      <c r="C7" s="214"/>
      <c r="D7" s="224"/>
      <c r="E7" s="211" t="s">
        <v>22</v>
      </c>
      <c r="F7" s="220"/>
      <c r="G7" s="220"/>
      <c r="H7" s="220"/>
      <c r="I7" s="212"/>
      <c r="J7" s="211" t="s">
        <v>22</v>
      </c>
      <c r="K7" s="220"/>
      <c r="L7" s="220"/>
      <c r="M7" s="212"/>
      <c r="N7" s="211" t="s">
        <v>22</v>
      </c>
      <c r="O7" s="220"/>
      <c r="P7" s="220"/>
      <c r="Q7" s="220"/>
      <c r="R7" s="212"/>
    </row>
    <row r="8" spans="1:19" ht="33.6" customHeight="1" x14ac:dyDescent="0.25">
      <c r="A8" s="113"/>
      <c r="B8" s="213"/>
      <c r="C8" s="214"/>
      <c r="D8" s="224"/>
      <c r="E8" s="174"/>
      <c r="F8" s="211" t="s">
        <v>23</v>
      </c>
      <c r="G8" s="220"/>
      <c r="H8" s="220"/>
      <c r="I8" s="212"/>
      <c r="J8" s="174"/>
      <c r="K8" s="211" t="s">
        <v>23</v>
      </c>
      <c r="L8" s="220"/>
      <c r="M8" s="212"/>
      <c r="N8" s="174"/>
      <c r="O8" s="211" t="s">
        <v>23</v>
      </c>
      <c r="P8" s="220"/>
      <c r="Q8" s="220"/>
      <c r="R8" s="212"/>
    </row>
    <row r="9" spans="1:19" ht="33" x14ac:dyDescent="0.25">
      <c r="A9" s="113"/>
      <c r="B9" s="215"/>
      <c r="C9" s="216"/>
      <c r="D9" s="225"/>
      <c r="E9" s="115"/>
      <c r="F9" s="115"/>
      <c r="G9" s="116" t="s">
        <v>270</v>
      </c>
      <c r="H9" s="116" t="s">
        <v>25</v>
      </c>
      <c r="I9" s="116" t="s">
        <v>26</v>
      </c>
      <c r="J9" s="115"/>
      <c r="K9" s="115"/>
      <c r="L9" s="116" t="s">
        <v>270</v>
      </c>
      <c r="M9" s="116" t="s">
        <v>26</v>
      </c>
      <c r="N9" s="115"/>
      <c r="O9" s="115"/>
      <c r="P9" s="116" t="s">
        <v>270</v>
      </c>
      <c r="Q9" s="116" t="s">
        <v>25</v>
      </c>
      <c r="R9" s="116" t="s">
        <v>26</v>
      </c>
    </row>
    <row r="10" spans="1:19" ht="45" customHeight="1" x14ac:dyDescent="0.25">
      <c r="A10" s="113"/>
      <c r="B10" s="117"/>
      <c r="C10" s="118" t="s">
        <v>253</v>
      </c>
      <c r="D10" s="119"/>
      <c r="E10" s="120"/>
      <c r="F10" s="120"/>
      <c r="G10" s="121"/>
      <c r="H10" s="121"/>
      <c r="I10" s="121"/>
      <c r="J10" s="120"/>
      <c r="K10" s="120"/>
      <c r="L10" s="121"/>
      <c r="M10" s="121"/>
      <c r="N10" s="120"/>
      <c r="O10" s="120"/>
      <c r="P10" s="120"/>
      <c r="Q10" s="120"/>
      <c r="R10" s="120"/>
    </row>
    <row r="11" spans="1:19" ht="33" x14ac:dyDescent="0.25">
      <c r="A11" s="113"/>
      <c r="B11" s="164">
        <v>1</v>
      </c>
      <c r="C11" s="122" t="s">
        <v>29</v>
      </c>
      <c r="D11" s="173">
        <v>36425.471804379988</v>
      </c>
      <c r="E11" s="173">
        <v>30010.633693285607</v>
      </c>
      <c r="F11" s="173">
        <v>2976.6062790883398</v>
      </c>
      <c r="G11" s="173">
        <v>0</v>
      </c>
      <c r="H11" s="173">
        <v>59.609385931116002</v>
      </c>
      <c r="I11" s="173">
        <v>205.45269013268302</v>
      </c>
      <c r="J11" s="173">
        <v>38.718000473796991</v>
      </c>
      <c r="K11" s="173">
        <v>38.544732378676997</v>
      </c>
      <c r="L11" s="173">
        <v>0</v>
      </c>
      <c r="M11" s="173">
        <v>3.3012264778999996E-2</v>
      </c>
      <c r="N11" s="173">
        <v>30049.351693759403</v>
      </c>
      <c r="O11" s="173">
        <v>3015.1510114670168</v>
      </c>
      <c r="P11" s="173">
        <v>0</v>
      </c>
      <c r="Q11" s="173">
        <v>59.609385931116002</v>
      </c>
      <c r="R11" s="173">
        <v>205.48570239746201</v>
      </c>
    </row>
    <row r="12" spans="1:19" x14ac:dyDescent="0.25">
      <c r="A12" s="113"/>
      <c r="B12" s="164">
        <v>2</v>
      </c>
      <c r="C12" s="123" t="s">
        <v>30</v>
      </c>
      <c r="D12" s="173">
        <v>4422.2583460200003</v>
      </c>
      <c r="E12" s="173">
        <v>353.08135992098693</v>
      </c>
      <c r="F12" s="173">
        <v>0</v>
      </c>
      <c r="G12" s="173">
        <v>0</v>
      </c>
      <c r="H12" s="173">
        <v>0</v>
      </c>
      <c r="I12" s="173">
        <v>0</v>
      </c>
      <c r="J12" s="173">
        <v>0</v>
      </c>
      <c r="K12" s="173">
        <v>0</v>
      </c>
      <c r="L12" s="173">
        <v>0</v>
      </c>
      <c r="M12" s="173">
        <v>0</v>
      </c>
      <c r="N12" s="173">
        <v>353.08135992098693</v>
      </c>
      <c r="O12" s="173">
        <v>0</v>
      </c>
      <c r="P12" s="173">
        <v>0</v>
      </c>
      <c r="Q12" s="173">
        <v>0</v>
      </c>
      <c r="R12" s="173">
        <v>0</v>
      </c>
    </row>
    <row r="13" spans="1:19" x14ac:dyDescent="0.25">
      <c r="A13" s="113"/>
      <c r="B13" s="164">
        <v>3</v>
      </c>
      <c r="C13" s="124" t="s">
        <v>31</v>
      </c>
      <c r="D13" s="173">
        <v>2624.6107319499997</v>
      </c>
      <c r="E13" s="173">
        <v>345.83910979918693</v>
      </c>
      <c r="F13" s="173">
        <v>0</v>
      </c>
      <c r="G13" s="173">
        <v>0</v>
      </c>
      <c r="H13" s="173">
        <v>0</v>
      </c>
      <c r="I13" s="173">
        <v>0</v>
      </c>
      <c r="J13" s="173">
        <v>0</v>
      </c>
      <c r="K13" s="173">
        <v>0</v>
      </c>
      <c r="L13" s="173">
        <v>0</v>
      </c>
      <c r="M13" s="173">
        <v>0</v>
      </c>
      <c r="N13" s="173">
        <v>345.83910979918693</v>
      </c>
      <c r="O13" s="173">
        <v>0</v>
      </c>
      <c r="P13" s="173">
        <v>0</v>
      </c>
      <c r="Q13" s="173">
        <v>0</v>
      </c>
      <c r="R13" s="173">
        <v>0</v>
      </c>
    </row>
    <row r="14" spans="1:19" x14ac:dyDescent="0.25">
      <c r="A14" s="113"/>
      <c r="B14" s="164">
        <v>4</v>
      </c>
      <c r="C14" s="125" t="s">
        <v>32</v>
      </c>
      <c r="D14" s="173">
        <v>1087.4803119999999</v>
      </c>
      <c r="E14" s="173">
        <v>42.934115174912002</v>
      </c>
      <c r="F14" s="173">
        <v>0</v>
      </c>
      <c r="G14" s="173">
        <v>0</v>
      </c>
      <c r="H14" s="173">
        <v>0</v>
      </c>
      <c r="I14" s="173">
        <v>0</v>
      </c>
      <c r="J14" s="173">
        <v>0</v>
      </c>
      <c r="K14" s="173">
        <v>0</v>
      </c>
      <c r="L14" s="173">
        <v>0</v>
      </c>
      <c r="M14" s="173">
        <v>0</v>
      </c>
      <c r="N14" s="173">
        <v>42.934115174912002</v>
      </c>
      <c r="O14" s="173">
        <v>0</v>
      </c>
      <c r="P14" s="173">
        <v>0</v>
      </c>
      <c r="Q14" s="173">
        <v>0</v>
      </c>
      <c r="R14" s="173">
        <v>0</v>
      </c>
    </row>
    <row r="15" spans="1:19" x14ac:dyDescent="0.25">
      <c r="A15" s="113"/>
      <c r="B15" s="164">
        <v>5</v>
      </c>
      <c r="C15" s="125" t="s">
        <v>33</v>
      </c>
      <c r="D15" s="173">
        <v>1484.7117826999997</v>
      </c>
      <c r="E15" s="173">
        <v>302.90499462427499</v>
      </c>
      <c r="F15" s="173">
        <v>0</v>
      </c>
      <c r="G15" s="173">
        <v>0</v>
      </c>
      <c r="H15" s="173">
        <v>0</v>
      </c>
      <c r="I15" s="173">
        <v>0</v>
      </c>
      <c r="J15" s="173">
        <v>0</v>
      </c>
      <c r="K15" s="173">
        <v>0</v>
      </c>
      <c r="L15" s="173">
        <v>0</v>
      </c>
      <c r="M15" s="173">
        <v>0</v>
      </c>
      <c r="N15" s="173">
        <v>302.90499462427499</v>
      </c>
      <c r="O15" s="173">
        <v>0</v>
      </c>
      <c r="P15" s="173">
        <v>0</v>
      </c>
      <c r="Q15" s="173">
        <v>0</v>
      </c>
      <c r="R15" s="173">
        <v>0</v>
      </c>
    </row>
    <row r="16" spans="1:19" x14ac:dyDescent="0.25">
      <c r="A16" s="113"/>
      <c r="B16" s="164">
        <v>6</v>
      </c>
      <c r="C16" s="125" t="s">
        <v>34</v>
      </c>
      <c r="D16" s="173">
        <v>52.418637250000003</v>
      </c>
      <c r="E16" s="173">
        <v>0</v>
      </c>
      <c r="F16" s="173">
        <v>0</v>
      </c>
      <c r="G16" s="119">
        <v>0</v>
      </c>
      <c r="H16" s="173">
        <v>0</v>
      </c>
      <c r="I16" s="173">
        <v>0</v>
      </c>
      <c r="J16" s="173">
        <v>0</v>
      </c>
      <c r="K16" s="173">
        <v>0</v>
      </c>
      <c r="L16" s="119">
        <v>0</v>
      </c>
      <c r="M16" s="173">
        <v>0</v>
      </c>
      <c r="N16" s="173">
        <v>0</v>
      </c>
      <c r="O16" s="173">
        <v>0</v>
      </c>
      <c r="P16" s="119">
        <v>0</v>
      </c>
      <c r="Q16" s="173">
        <v>0</v>
      </c>
      <c r="R16" s="173">
        <v>0</v>
      </c>
    </row>
    <row r="17" spans="1:18" x14ac:dyDescent="0.25">
      <c r="A17" s="113"/>
      <c r="B17" s="164">
        <v>7</v>
      </c>
      <c r="C17" s="124" t="s">
        <v>35</v>
      </c>
      <c r="D17" s="173">
        <v>1797.6476140700001</v>
      </c>
      <c r="E17" s="173">
        <v>7.2422501218000006</v>
      </c>
      <c r="F17" s="173">
        <v>0</v>
      </c>
      <c r="G17" s="173">
        <v>0</v>
      </c>
      <c r="H17" s="173">
        <v>0</v>
      </c>
      <c r="I17" s="173">
        <v>0</v>
      </c>
      <c r="J17" s="173">
        <v>0</v>
      </c>
      <c r="K17" s="173">
        <v>0</v>
      </c>
      <c r="L17" s="173">
        <v>0</v>
      </c>
      <c r="M17" s="173">
        <v>0</v>
      </c>
      <c r="N17" s="173">
        <v>7.2422501218000006</v>
      </c>
      <c r="O17" s="173">
        <v>0</v>
      </c>
      <c r="P17" s="173">
        <v>0</v>
      </c>
      <c r="Q17" s="173">
        <v>0</v>
      </c>
      <c r="R17" s="173">
        <v>0</v>
      </c>
    </row>
    <row r="18" spans="1:18" x14ac:dyDescent="0.25">
      <c r="A18" s="113"/>
      <c r="B18" s="164">
        <v>8</v>
      </c>
      <c r="C18" s="125" t="s">
        <v>36</v>
      </c>
      <c r="D18" s="173">
        <v>0</v>
      </c>
      <c r="E18" s="173">
        <v>0</v>
      </c>
      <c r="F18" s="173">
        <v>0</v>
      </c>
      <c r="G18" s="173">
        <v>0</v>
      </c>
      <c r="H18" s="173">
        <v>0</v>
      </c>
      <c r="I18" s="173">
        <v>0</v>
      </c>
      <c r="J18" s="173">
        <v>0</v>
      </c>
      <c r="K18" s="173">
        <v>0</v>
      </c>
      <c r="L18" s="173">
        <v>0</v>
      </c>
      <c r="M18" s="173">
        <v>0</v>
      </c>
      <c r="N18" s="173">
        <v>0</v>
      </c>
      <c r="O18" s="173">
        <v>0</v>
      </c>
      <c r="P18" s="173">
        <v>0</v>
      </c>
      <c r="Q18" s="173">
        <v>0</v>
      </c>
      <c r="R18" s="173">
        <v>0</v>
      </c>
    </row>
    <row r="19" spans="1:18" x14ac:dyDescent="0.25">
      <c r="A19" s="113"/>
      <c r="B19" s="164">
        <v>9</v>
      </c>
      <c r="C19" s="126" t="s">
        <v>32</v>
      </c>
      <c r="D19" s="173">
        <v>0</v>
      </c>
      <c r="E19" s="173">
        <v>0</v>
      </c>
      <c r="F19" s="173">
        <v>0</v>
      </c>
      <c r="G19" s="173">
        <v>0</v>
      </c>
      <c r="H19" s="173">
        <v>0</v>
      </c>
      <c r="I19" s="173">
        <v>0</v>
      </c>
      <c r="J19" s="173">
        <v>0</v>
      </c>
      <c r="K19" s="173">
        <v>0</v>
      </c>
      <c r="L19" s="173">
        <v>0</v>
      </c>
      <c r="M19" s="173">
        <v>0</v>
      </c>
      <c r="N19" s="173">
        <v>0</v>
      </c>
      <c r="O19" s="173">
        <v>0</v>
      </c>
      <c r="P19" s="173">
        <v>0</v>
      </c>
      <c r="Q19" s="173">
        <v>0</v>
      </c>
      <c r="R19" s="173">
        <v>0</v>
      </c>
    </row>
    <row r="20" spans="1:18" s="129" customFormat="1" x14ac:dyDescent="0.25">
      <c r="A20" s="127"/>
      <c r="B20" s="128">
        <v>10</v>
      </c>
      <c r="C20" s="126" t="s">
        <v>33</v>
      </c>
      <c r="D20" s="173">
        <v>0</v>
      </c>
      <c r="E20" s="173">
        <v>0</v>
      </c>
      <c r="F20" s="173">
        <v>0</v>
      </c>
      <c r="G20" s="173">
        <v>0</v>
      </c>
      <c r="H20" s="173">
        <v>0</v>
      </c>
      <c r="I20" s="173">
        <v>0</v>
      </c>
      <c r="J20" s="173">
        <v>0</v>
      </c>
      <c r="K20" s="173">
        <v>0</v>
      </c>
      <c r="L20" s="173">
        <v>0</v>
      </c>
      <c r="M20" s="173">
        <v>0</v>
      </c>
      <c r="N20" s="173">
        <v>0</v>
      </c>
      <c r="O20" s="173">
        <v>0</v>
      </c>
      <c r="P20" s="173">
        <v>0</v>
      </c>
      <c r="Q20" s="173">
        <v>0</v>
      </c>
      <c r="R20" s="173">
        <v>0</v>
      </c>
    </row>
    <row r="21" spans="1:18" x14ac:dyDescent="0.25">
      <c r="A21" s="113"/>
      <c r="B21" s="164">
        <v>11</v>
      </c>
      <c r="C21" s="126" t="s">
        <v>34</v>
      </c>
      <c r="D21" s="173">
        <v>0</v>
      </c>
      <c r="E21" s="173">
        <v>0</v>
      </c>
      <c r="F21" s="173">
        <v>0</v>
      </c>
      <c r="G21" s="119">
        <v>0</v>
      </c>
      <c r="H21" s="173">
        <v>0</v>
      </c>
      <c r="I21" s="173">
        <v>0</v>
      </c>
      <c r="J21" s="173">
        <v>0</v>
      </c>
      <c r="K21" s="173">
        <v>0</v>
      </c>
      <c r="L21" s="119">
        <v>0</v>
      </c>
      <c r="M21" s="173">
        <v>0</v>
      </c>
      <c r="N21" s="173">
        <v>0</v>
      </c>
      <c r="O21" s="173">
        <v>0</v>
      </c>
      <c r="P21" s="119">
        <v>0</v>
      </c>
      <c r="Q21" s="173">
        <v>0</v>
      </c>
      <c r="R21" s="173">
        <v>0</v>
      </c>
    </row>
    <row r="22" spans="1:18" x14ac:dyDescent="0.25">
      <c r="A22" s="113"/>
      <c r="B22" s="164">
        <v>12</v>
      </c>
      <c r="C22" s="125" t="s">
        <v>37</v>
      </c>
      <c r="D22" s="173">
        <v>3.7635500000000001E-3</v>
      </c>
      <c r="E22" s="173">
        <v>0</v>
      </c>
      <c r="F22" s="173">
        <v>0</v>
      </c>
      <c r="G22" s="173">
        <v>0</v>
      </c>
      <c r="H22" s="173">
        <v>0</v>
      </c>
      <c r="I22" s="173">
        <v>0</v>
      </c>
      <c r="J22" s="173">
        <v>0</v>
      </c>
      <c r="K22" s="173">
        <v>0</v>
      </c>
      <c r="L22" s="173">
        <v>0</v>
      </c>
      <c r="M22" s="173">
        <v>0</v>
      </c>
      <c r="N22" s="173">
        <v>0</v>
      </c>
      <c r="O22" s="173">
        <v>0</v>
      </c>
      <c r="P22" s="173">
        <v>0</v>
      </c>
      <c r="Q22" s="173">
        <v>0</v>
      </c>
      <c r="R22" s="173">
        <v>0</v>
      </c>
    </row>
    <row r="23" spans="1:18" x14ac:dyDescent="0.25">
      <c r="A23" s="113"/>
      <c r="B23" s="164">
        <v>13</v>
      </c>
      <c r="C23" s="126" t="s">
        <v>32</v>
      </c>
      <c r="D23" s="173">
        <v>3.7635500000000001E-3</v>
      </c>
      <c r="E23" s="173">
        <v>0</v>
      </c>
      <c r="F23" s="173">
        <v>0</v>
      </c>
      <c r="G23" s="173">
        <v>0</v>
      </c>
      <c r="H23" s="173">
        <v>0</v>
      </c>
      <c r="I23" s="173">
        <v>0</v>
      </c>
      <c r="J23" s="173">
        <v>0</v>
      </c>
      <c r="K23" s="173">
        <v>0</v>
      </c>
      <c r="L23" s="173">
        <v>0</v>
      </c>
      <c r="M23" s="173">
        <v>0</v>
      </c>
      <c r="N23" s="173">
        <v>0</v>
      </c>
      <c r="O23" s="173">
        <v>0</v>
      </c>
      <c r="P23" s="173">
        <v>0</v>
      </c>
      <c r="Q23" s="173">
        <v>0</v>
      </c>
      <c r="R23" s="173">
        <v>0</v>
      </c>
    </row>
    <row r="24" spans="1:18" s="129" customFormat="1" x14ac:dyDescent="0.25">
      <c r="A24" s="127"/>
      <c r="B24" s="128">
        <v>14</v>
      </c>
      <c r="C24" s="125" t="s">
        <v>33</v>
      </c>
      <c r="D24" s="173">
        <v>0</v>
      </c>
      <c r="E24" s="173">
        <v>0</v>
      </c>
      <c r="F24" s="173">
        <v>0</v>
      </c>
      <c r="G24" s="173">
        <v>0</v>
      </c>
      <c r="H24" s="173">
        <v>0</v>
      </c>
      <c r="I24" s="173">
        <v>0</v>
      </c>
      <c r="J24" s="173">
        <v>0</v>
      </c>
      <c r="K24" s="173">
        <v>0</v>
      </c>
      <c r="L24" s="173">
        <v>0</v>
      </c>
      <c r="M24" s="173">
        <v>0</v>
      </c>
      <c r="N24" s="173">
        <v>0</v>
      </c>
      <c r="O24" s="173">
        <v>0</v>
      </c>
      <c r="P24" s="173">
        <v>0</v>
      </c>
      <c r="Q24" s="173">
        <v>0</v>
      </c>
      <c r="R24" s="173">
        <v>0</v>
      </c>
    </row>
    <row r="25" spans="1:18" x14ac:dyDescent="0.25">
      <c r="A25" s="113"/>
      <c r="B25" s="164">
        <v>15</v>
      </c>
      <c r="C25" s="125" t="s">
        <v>34</v>
      </c>
      <c r="D25" s="173">
        <v>0</v>
      </c>
      <c r="E25" s="173">
        <v>0</v>
      </c>
      <c r="F25" s="173">
        <v>0</v>
      </c>
      <c r="G25" s="119">
        <v>0</v>
      </c>
      <c r="H25" s="173">
        <v>0</v>
      </c>
      <c r="I25" s="173">
        <v>0</v>
      </c>
      <c r="J25" s="173">
        <v>0</v>
      </c>
      <c r="K25" s="173">
        <v>0</v>
      </c>
      <c r="L25" s="119">
        <v>0</v>
      </c>
      <c r="M25" s="173">
        <v>0</v>
      </c>
      <c r="N25" s="173">
        <v>0</v>
      </c>
      <c r="O25" s="173">
        <v>0</v>
      </c>
      <c r="P25" s="119">
        <v>0</v>
      </c>
      <c r="Q25" s="173">
        <v>0</v>
      </c>
      <c r="R25" s="173">
        <v>0</v>
      </c>
    </row>
    <row r="26" spans="1:18" x14ac:dyDescent="0.25">
      <c r="A26" s="113"/>
      <c r="B26" s="164">
        <v>16</v>
      </c>
      <c r="C26" s="125" t="s">
        <v>38</v>
      </c>
      <c r="D26" s="173">
        <v>4.2112321599999998</v>
      </c>
      <c r="E26" s="173">
        <v>0.38627015440000001</v>
      </c>
      <c r="F26" s="173">
        <v>0</v>
      </c>
      <c r="G26" s="173">
        <v>0</v>
      </c>
      <c r="H26" s="173">
        <v>0</v>
      </c>
      <c r="I26" s="173">
        <v>0</v>
      </c>
      <c r="J26" s="173">
        <v>0</v>
      </c>
      <c r="K26" s="173">
        <v>0</v>
      </c>
      <c r="L26" s="173">
        <v>0</v>
      </c>
      <c r="M26" s="173">
        <v>0</v>
      </c>
      <c r="N26" s="173">
        <v>0.38627015440000001</v>
      </c>
      <c r="O26" s="173">
        <v>0</v>
      </c>
      <c r="P26" s="173">
        <v>0</v>
      </c>
      <c r="Q26" s="173">
        <v>0</v>
      </c>
      <c r="R26" s="173">
        <v>0</v>
      </c>
    </row>
    <row r="27" spans="1:18" x14ac:dyDescent="0.25">
      <c r="A27" s="113"/>
      <c r="B27" s="164">
        <v>17</v>
      </c>
      <c r="C27" s="125" t="s">
        <v>32</v>
      </c>
      <c r="D27" s="173">
        <v>4.2112315000000002</v>
      </c>
      <c r="E27" s="173">
        <v>0.3862699993</v>
      </c>
      <c r="F27" s="173">
        <v>0</v>
      </c>
      <c r="G27" s="173">
        <v>0</v>
      </c>
      <c r="H27" s="173">
        <v>0</v>
      </c>
      <c r="I27" s="173">
        <v>0</v>
      </c>
      <c r="J27" s="173">
        <v>0</v>
      </c>
      <c r="K27" s="173">
        <v>0</v>
      </c>
      <c r="L27" s="173">
        <v>0</v>
      </c>
      <c r="M27" s="173">
        <v>0</v>
      </c>
      <c r="N27" s="173">
        <v>0.3862699993</v>
      </c>
      <c r="O27" s="173">
        <v>0</v>
      </c>
      <c r="P27" s="173">
        <v>0</v>
      </c>
      <c r="Q27" s="173">
        <v>0</v>
      </c>
      <c r="R27" s="173">
        <v>0</v>
      </c>
    </row>
    <row r="28" spans="1:18" s="129" customFormat="1" x14ac:dyDescent="0.25">
      <c r="A28" s="127"/>
      <c r="B28" s="128">
        <v>18</v>
      </c>
      <c r="C28" s="125" t="s">
        <v>33</v>
      </c>
      <c r="D28" s="173">
        <v>6.6000000000000003E-7</v>
      </c>
      <c r="E28" s="173">
        <v>1.5509999999999998E-7</v>
      </c>
      <c r="F28" s="173">
        <v>0</v>
      </c>
      <c r="G28" s="173">
        <v>0</v>
      </c>
      <c r="H28" s="173">
        <v>0</v>
      </c>
      <c r="I28" s="173">
        <v>0</v>
      </c>
      <c r="J28" s="173">
        <v>0</v>
      </c>
      <c r="K28" s="173">
        <v>0</v>
      </c>
      <c r="L28" s="173">
        <v>0</v>
      </c>
      <c r="M28" s="173">
        <v>0</v>
      </c>
      <c r="N28" s="173">
        <v>1.5509999999999998E-7</v>
      </c>
      <c r="O28" s="173">
        <v>0</v>
      </c>
      <c r="P28" s="173">
        <v>0</v>
      </c>
      <c r="Q28" s="173">
        <v>0</v>
      </c>
      <c r="R28" s="173">
        <v>0</v>
      </c>
    </row>
    <row r="29" spans="1:18" x14ac:dyDescent="0.25">
      <c r="A29" s="113"/>
      <c r="B29" s="164">
        <v>19</v>
      </c>
      <c r="C29" s="125" t="s">
        <v>34</v>
      </c>
      <c r="D29" s="173">
        <v>0</v>
      </c>
      <c r="E29" s="173">
        <v>0</v>
      </c>
      <c r="F29" s="173">
        <v>0</v>
      </c>
      <c r="G29" s="119">
        <v>0</v>
      </c>
      <c r="H29" s="173">
        <v>0</v>
      </c>
      <c r="I29" s="173">
        <v>0</v>
      </c>
      <c r="J29" s="173">
        <v>0</v>
      </c>
      <c r="K29" s="173">
        <v>0</v>
      </c>
      <c r="L29" s="119">
        <v>0</v>
      </c>
      <c r="M29" s="173">
        <v>0</v>
      </c>
      <c r="N29" s="173">
        <v>0</v>
      </c>
      <c r="O29" s="173">
        <v>0</v>
      </c>
      <c r="P29" s="119">
        <v>0</v>
      </c>
      <c r="Q29" s="173">
        <v>0</v>
      </c>
      <c r="R29" s="173">
        <v>0</v>
      </c>
    </row>
    <row r="30" spans="1:18" x14ac:dyDescent="0.25">
      <c r="A30" s="113"/>
      <c r="B30" s="164">
        <v>20</v>
      </c>
      <c r="C30" s="123" t="s">
        <v>254</v>
      </c>
      <c r="D30" s="173">
        <v>3711.7051991999897</v>
      </c>
      <c r="E30" s="173">
        <v>1550.3058370346191</v>
      </c>
      <c r="F30" s="173">
        <v>819.68511407030996</v>
      </c>
      <c r="G30" s="173">
        <v>0</v>
      </c>
      <c r="H30" s="173">
        <v>59.609385931116002</v>
      </c>
      <c r="I30" s="173">
        <v>205.45269013268302</v>
      </c>
      <c r="J30" s="173">
        <v>38.718000473796991</v>
      </c>
      <c r="K30" s="173">
        <v>38.544732378676997</v>
      </c>
      <c r="L30" s="173">
        <v>0</v>
      </c>
      <c r="M30" s="173">
        <v>3.3012264778999996E-2</v>
      </c>
      <c r="N30" s="173">
        <v>1589.0238375084161</v>
      </c>
      <c r="O30" s="173">
        <v>858.22984644898702</v>
      </c>
      <c r="P30" s="173">
        <v>0</v>
      </c>
      <c r="Q30" s="173">
        <v>59.609385931116002</v>
      </c>
      <c r="R30" s="173">
        <v>205.48570239746201</v>
      </c>
    </row>
    <row r="31" spans="1:18" x14ac:dyDescent="0.25">
      <c r="A31" s="113"/>
      <c r="B31" s="164">
        <v>21</v>
      </c>
      <c r="C31" s="125" t="s">
        <v>255</v>
      </c>
      <c r="D31" s="173">
        <v>3304.76792122999</v>
      </c>
      <c r="E31" s="173">
        <v>1318.3077527744701</v>
      </c>
      <c r="F31" s="173">
        <v>636.68341982545996</v>
      </c>
      <c r="G31" s="173">
        <v>0</v>
      </c>
      <c r="H31" s="173">
        <v>52.602401108236002</v>
      </c>
      <c r="I31" s="173">
        <v>193.074302525603</v>
      </c>
      <c r="J31" s="173">
        <v>20.059536618237999</v>
      </c>
      <c r="K31" s="173">
        <v>20.059536618237999</v>
      </c>
      <c r="L31" s="173">
        <v>0</v>
      </c>
      <c r="M31" s="173">
        <v>0</v>
      </c>
      <c r="N31" s="173">
        <v>1338.367289392708</v>
      </c>
      <c r="O31" s="173">
        <v>656.74295644369795</v>
      </c>
      <c r="P31" s="173">
        <v>0</v>
      </c>
      <c r="Q31" s="173">
        <v>52.602401108236002</v>
      </c>
      <c r="R31" s="173">
        <v>193.074302525603</v>
      </c>
    </row>
    <row r="32" spans="1:18" s="129" customFormat="1" x14ac:dyDescent="0.25">
      <c r="A32" s="127"/>
      <c r="B32" s="128">
        <v>22</v>
      </c>
      <c r="C32" s="125" t="s">
        <v>32</v>
      </c>
      <c r="D32" s="173">
        <v>405.71211827999997</v>
      </c>
      <c r="E32" s="173">
        <v>230.772924570149</v>
      </c>
      <c r="F32" s="173">
        <v>183.00169424485</v>
      </c>
      <c r="G32" s="173">
        <v>0</v>
      </c>
      <c r="H32" s="173">
        <v>7.0069848228799998</v>
      </c>
      <c r="I32" s="173">
        <v>12.378387607079999</v>
      </c>
      <c r="J32" s="173">
        <v>18.658463855558999</v>
      </c>
      <c r="K32" s="173">
        <v>18.485195760439002</v>
      </c>
      <c r="L32" s="173">
        <v>0</v>
      </c>
      <c r="M32" s="173">
        <v>3.3012264778999996E-2</v>
      </c>
      <c r="N32" s="173">
        <v>249.43138842570801</v>
      </c>
      <c r="O32" s="173">
        <v>201.48689000528901</v>
      </c>
      <c r="P32" s="173">
        <v>0</v>
      </c>
      <c r="Q32" s="173">
        <v>7.0069848228799998</v>
      </c>
      <c r="R32" s="173">
        <v>12.411399871858999</v>
      </c>
    </row>
    <row r="33" spans="1:18" x14ac:dyDescent="0.25">
      <c r="A33" s="113"/>
      <c r="B33" s="164">
        <v>23</v>
      </c>
      <c r="C33" s="125" t="s">
        <v>33</v>
      </c>
      <c r="D33" s="173">
        <v>1.2251596899999999</v>
      </c>
      <c r="E33" s="173">
        <v>1.2251596899999999</v>
      </c>
      <c r="F33" s="173">
        <v>0</v>
      </c>
      <c r="G33" s="119">
        <v>0</v>
      </c>
      <c r="H33" s="173">
        <v>0</v>
      </c>
      <c r="I33" s="173">
        <v>0</v>
      </c>
      <c r="J33" s="173">
        <v>0</v>
      </c>
      <c r="K33" s="173">
        <v>0</v>
      </c>
      <c r="L33" s="119">
        <v>0</v>
      </c>
      <c r="M33" s="173">
        <v>0</v>
      </c>
      <c r="N33" s="173">
        <v>1.2251596899999999</v>
      </c>
      <c r="O33" s="173">
        <v>0</v>
      </c>
      <c r="P33" s="119">
        <v>0</v>
      </c>
      <c r="Q33" s="173">
        <v>0</v>
      </c>
      <c r="R33" s="173">
        <v>0</v>
      </c>
    </row>
    <row r="34" spans="1:18" x14ac:dyDescent="0.25">
      <c r="A34" s="113"/>
      <c r="B34" s="164">
        <v>24</v>
      </c>
      <c r="C34" s="123" t="s">
        <v>34</v>
      </c>
      <c r="D34" s="173">
        <v>28107.246496330001</v>
      </c>
      <c r="E34" s="173">
        <v>28107.246496330001</v>
      </c>
      <c r="F34" s="173">
        <v>2156.9211650180296</v>
      </c>
      <c r="G34" s="173">
        <v>0</v>
      </c>
      <c r="H34" s="173">
        <v>0</v>
      </c>
      <c r="I34" s="173">
        <v>0</v>
      </c>
      <c r="J34" s="173">
        <v>0</v>
      </c>
      <c r="K34" s="173">
        <v>0</v>
      </c>
      <c r="L34" s="173">
        <v>0</v>
      </c>
      <c r="M34" s="173">
        <v>0</v>
      </c>
      <c r="N34" s="173">
        <v>28107.246496330001</v>
      </c>
      <c r="O34" s="173">
        <v>2156.9211650180296</v>
      </c>
      <c r="P34" s="173">
        <v>0</v>
      </c>
      <c r="Q34" s="173">
        <v>0</v>
      </c>
      <c r="R34" s="173">
        <v>0</v>
      </c>
    </row>
    <row r="35" spans="1:18" x14ac:dyDescent="0.25">
      <c r="A35" s="113"/>
      <c r="B35" s="164">
        <v>25</v>
      </c>
      <c r="C35" s="125" t="s">
        <v>40</v>
      </c>
      <c r="D35" s="173">
        <v>27766.477223950002</v>
      </c>
      <c r="E35" s="173">
        <v>27766.477223950002</v>
      </c>
      <c r="F35" s="173">
        <v>2156.9211650180296</v>
      </c>
      <c r="G35" s="173">
        <v>0</v>
      </c>
      <c r="H35" s="173">
        <v>0</v>
      </c>
      <c r="I35" s="173">
        <v>0</v>
      </c>
      <c r="J35" s="173">
        <v>0</v>
      </c>
      <c r="K35" s="173">
        <v>0</v>
      </c>
      <c r="L35" s="173">
        <v>0</v>
      </c>
      <c r="M35" s="173">
        <v>0</v>
      </c>
      <c r="N35" s="173">
        <v>27766.477223950002</v>
      </c>
      <c r="O35" s="173">
        <v>2156.9211650180296</v>
      </c>
      <c r="P35" s="173">
        <v>0</v>
      </c>
      <c r="Q35" s="173">
        <v>0</v>
      </c>
      <c r="R35" s="173">
        <v>0</v>
      </c>
    </row>
    <row r="36" spans="1:18" ht="33" x14ac:dyDescent="0.25">
      <c r="A36" s="113"/>
      <c r="B36" s="164">
        <v>26</v>
      </c>
      <c r="C36" s="125" t="s">
        <v>41</v>
      </c>
      <c r="D36" s="173">
        <v>76.741689340000008</v>
      </c>
      <c r="E36" s="173">
        <v>76.741689340000008</v>
      </c>
      <c r="F36" s="173">
        <v>0</v>
      </c>
      <c r="G36" s="173">
        <v>0</v>
      </c>
      <c r="H36" s="173">
        <v>0</v>
      </c>
      <c r="I36" s="173">
        <v>0</v>
      </c>
      <c r="J36" s="173">
        <v>0</v>
      </c>
      <c r="K36" s="173">
        <v>0</v>
      </c>
      <c r="L36" s="173">
        <v>0</v>
      </c>
      <c r="M36" s="173">
        <v>0</v>
      </c>
      <c r="N36" s="173">
        <v>76.741689340000008</v>
      </c>
      <c r="O36" s="173">
        <v>0</v>
      </c>
      <c r="P36" s="173">
        <v>0</v>
      </c>
      <c r="Q36" s="173">
        <v>0</v>
      </c>
      <c r="R36" s="173">
        <v>0</v>
      </c>
    </row>
    <row r="37" spans="1:18" x14ac:dyDescent="0.25">
      <c r="A37" s="113"/>
      <c r="B37" s="164">
        <v>27</v>
      </c>
      <c r="C37" s="125" t="s">
        <v>42</v>
      </c>
      <c r="D37" s="173">
        <v>264.02758303999997</v>
      </c>
      <c r="E37" s="173">
        <v>264.02758303999997</v>
      </c>
      <c r="F37" s="173">
        <v>0</v>
      </c>
      <c r="G37" s="173">
        <v>0</v>
      </c>
      <c r="H37" s="173">
        <v>0</v>
      </c>
      <c r="I37" s="173">
        <v>0</v>
      </c>
      <c r="J37" s="119">
        <v>0</v>
      </c>
      <c r="K37" s="119">
        <v>0</v>
      </c>
      <c r="L37" s="119">
        <v>0</v>
      </c>
      <c r="M37" s="119">
        <v>0</v>
      </c>
      <c r="N37" s="173">
        <v>264.02758303999997</v>
      </c>
      <c r="O37" s="173">
        <v>0</v>
      </c>
      <c r="P37" s="173">
        <v>0</v>
      </c>
      <c r="Q37" s="173">
        <v>0</v>
      </c>
      <c r="R37" s="173">
        <v>0</v>
      </c>
    </row>
    <row r="38" spans="1:18" x14ac:dyDescent="0.25">
      <c r="A38" s="113"/>
      <c r="B38" s="164">
        <v>28</v>
      </c>
      <c r="C38" s="123" t="s">
        <v>43</v>
      </c>
      <c r="D38" s="173">
        <v>184.26176283000001</v>
      </c>
      <c r="E38" s="173">
        <v>0</v>
      </c>
      <c r="F38" s="173">
        <v>0</v>
      </c>
      <c r="G38" s="173">
        <v>0</v>
      </c>
      <c r="H38" s="173">
        <v>0</v>
      </c>
      <c r="I38" s="173">
        <v>0</v>
      </c>
      <c r="J38" s="173">
        <v>0</v>
      </c>
      <c r="K38" s="173">
        <v>0</v>
      </c>
      <c r="L38" s="173">
        <v>0</v>
      </c>
      <c r="M38" s="173">
        <v>0</v>
      </c>
      <c r="N38" s="173">
        <v>0</v>
      </c>
      <c r="O38" s="173">
        <v>0</v>
      </c>
      <c r="P38" s="173">
        <v>0</v>
      </c>
      <c r="Q38" s="173">
        <v>0</v>
      </c>
      <c r="R38" s="173">
        <v>0</v>
      </c>
    </row>
    <row r="39" spans="1:18" x14ac:dyDescent="0.25">
      <c r="A39" s="113"/>
      <c r="B39" s="164">
        <v>29</v>
      </c>
      <c r="C39" s="125" t="s">
        <v>44</v>
      </c>
      <c r="D39" s="173">
        <v>0</v>
      </c>
      <c r="E39" s="173">
        <v>0</v>
      </c>
      <c r="F39" s="173">
        <v>0</v>
      </c>
      <c r="G39" s="173">
        <v>0</v>
      </c>
      <c r="H39" s="173">
        <v>0</v>
      </c>
      <c r="I39" s="173">
        <v>0</v>
      </c>
      <c r="J39" s="173">
        <v>0</v>
      </c>
      <c r="K39" s="173">
        <v>0</v>
      </c>
      <c r="L39" s="173">
        <v>0</v>
      </c>
      <c r="M39" s="173">
        <v>0</v>
      </c>
      <c r="N39" s="173">
        <v>0</v>
      </c>
      <c r="O39" s="173">
        <v>0</v>
      </c>
      <c r="P39" s="173">
        <v>0</v>
      </c>
      <c r="Q39" s="173">
        <v>0</v>
      </c>
      <c r="R39" s="173">
        <v>0</v>
      </c>
    </row>
    <row r="40" spans="1:18" ht="33" x14ac:dyDescent="0.25">
      <c r="A40" s="113"/>
      <c r="B40" s="164">
        <v>30</v>
      </c>
      <c r="C40" s="125" t="s">
        <v>47</v>
      </c>
      <c r="D40" s="173">
        <v>184.26176283000001</v>
      </c>
      <c r="E40" s="173">
        <v>0</v>
      </c>
      <c r="F40" s="173">
        <v>0</v>
      </c>
      <c r="G40" s="173">
        <v>0</v>
      </c>
      <c r="H40" s="173">
        <v>0</v>
      </c>
      <c r="I40" s="173">
        <v>0</v>
      </c>
      <c r="J40" s="173">
        <v>0</v>
      </c>
      <c r="K40" s="173">
        <v>0</v>
      </c>
      <c r="L40" s="173">
        <v>0</v>
      </c>
      <c r="M40" s="173">
        <v>0</v>
      </c>
      <c r="N40" s="173">
        <v>0</v>
      </c>
      <c r="O40" s="173">
        <v>0</v>
      </c>
      <c r="P40" s="173">
        <v>0</v>
      </c>
      <c r="Q40" s="173">
        <v>0</v>
      </c>
      <c r="R40" s="173">
        <v>0</v>
      </c>
    </row>
    <row r="41" spans="1:18" x14ac:dyDescent="0.25">
      <c r="A41" s="113"/>
      <c r="B41" s="164">
        <v>31</v>
      </c>
      <c r="C41" s="123" t="s">
        <v>256</v>
      </c>
      <c r="D41" s="173">
        <v>518.76499999999999</v>
      </c>
      <c r="E41" s="173">
        <v>518.76499999999999</v>
      </c>
      <c r="F41" s="173">
        <v>0</v>
      </c>
      <c r="G41" s="173">
        <v>0</v>
      </c>
      <c r="H41" s="173">
        <v>0</v>
      </c>
      <c r="I41" s="173">
        <v>0</v>
      </c>
      <c r="J41" s="173">
        <v>0</v>
      </c>
      <c r="K41" s="173">
        <v>0</v>
      </c>
      <c r="L41" s="173">
        <v>0</v>
      </c>
      <c r="M41" s="173">
        <v>0</v>
      </c>
      <c r="N41" s="173">
        <v>518.76499999999999</v>
      </c>
      <c r="O41" s="173">
        <v>0</v>
      </c>
      <c r="P41" s="173">
        <v>0</v>
      </c>
      <c r="Q41" s="173">
        <v>0</v>
      </c>
      <c r="R41" s="173">
        <v>0</v>
      </c>
    </row>
    <row r="42" spans="1:18" ht="28.5" x14ac:dyDescent="0.25">
      <c r="A42" s="113"/>
      <c r="B42" s="164">
        <v>32</v>
      </c>
      <c r="C42" s="118" t="s">
        <v>257</v>
      </c>
      <c r="D42" s="167">
        <v>95570.220933260003</v>
      </c>
      <c r="E42" s="119"/>
      <c r="F42" s="119"/>
      <c r="G42" s="119"/>
      <c r="H42" s="119"/>
      <c r="I42" s="119"/>
      <c r="J42" s="119"/>
      <c r="K42" s="119"/>
      <c r="L42" s="119"/>
      <c r="M42" s="119"/>
      <c r="N42" s="119"/>
      <c r="O42" s="119"/>
      <c r="P42" s="119"/>
      <c r="Q42" s="119"/>
      <c r="R42" s="119"/>
    </row>
    <row r="43" spans="1:18" x14ac:dyDescent="0.25">
      <c r="A43" s="113"/>
      <c r="B43" s="164">
        <v>33</v>
      </c>
      <c r="C43" s="123" t="s">
        <v>254</v>
      </c>
      <c r="D43" s="167">
        <v>77649.356097759897</v>
      </c>
      <c r="E43" s="119"/>
      <c r="F43" s="119"/>
      <c r="G43" s="119"/>
      <c r="H43" s="119"/>
      <c r="I43" s="119"/>
      <c r="J43" s="119"/>
      <c r="K43" s="119"/>
      <c r="L43" s="119"/>
      <c r="M43" s="119"/>
      <c r="N43" s="119"/>
      <c r="O43" s="119"/>
      <c r="P43" s="119"/>
      <c r="Q43" s="119"/>
      <c r="R43" s="119"/>
    </row>
    <row r="44" spans="1:18" ht="33" x14ac:dyDescent="0.25">
      <c r="A44" s="113"/>
      <c r="B44" s="164">
        <v>34</v>
      </c>
      <c r="C44" s="124" t="s">
        <v>258</v>
      </c>
      <c r="D44" s="167">
        <v>54479.914179859894</v>
      </c>
      <c r="E44" s="119"/>
      <c r="F44" s="119"/>
      <c r="G44" s="119"/>
      <c r="H44" s="119"/>
      <c r="I44" s="119"/>
      <c r="J44" s="119"/>
      <c r="K44" s="119"/>
      <c r="L44" s="119"/>
      <c r="M44" s="119"/>
      <c r="N44" s="119"/>
      <c r="O44" s="119"/>
      <c r="P44" s="119"/>
      <c r="Q44" s="119"/>
      <c r="R44" s="119"/>
    </row>
    <row r="45" spans="1:18" x14ac:dyDescent="0.25">
      <c r="A45" s="113"/>
      <c r="B45" s="164">
        <v>35</v>
      </c>
      <c r="C45" s="125" t="s">
        <v>32</v>
      </c>
      <c r="D45" s="167">
        <v>53933.923094959893</v>
      </c>
      <c r="E45" s="119"/>
      <c r="F45" s="119"/>
      <c r="G45" s="119"/>
      <c r="H45" s="119"/>
      <c r="I45" s="119"/>
      <c r="J45" s="119"/>
      <c r="K45" s="119"/>
      <c r="L45" s="119"/>
      <c r="M45" s="119"/>
      <c r="N45" s="119"/>
      <c r="O45" s="119"/>
      <c r="P45" s="119"/>
      <c r="Q45" s="119"/>
      <c r="R45" s="119"/>
    </row>
    <row r="46" spans="1:18" ht="33" x14ac:dyDescent="0.25">
      <c r="A46" s="113"/>
      <c r="B46" s="164">
        <v>36</v>
      </c>
      <c r="C46" s="126" t="s">
        <v>259</v>
      </c>
      <c r="D46" s="167">
        <v>11527.8675715399</v>
      </c>
      <c r="E46" s="119"/>
      <c r="F46" s="119"/>
      <c r="G46" s="119"/>
      <c r="H46" s="119"/>
      <c r="I46" s="119"/>
      <c r="J46" s="119"/>
      <c r="K46" s="119"/>
      <c r="L46" s="119"/>
      <c r="M46" s="119"/>
      <c r="N46" s="119"/>
      <c r="O46" s="119"/>
      <c r="P46" s="119"/>
      <c r="Q46" s="119"/>
      <c r="R46" s="119"/>
    </row>
    <row r="47" spans="1:18" x14ac:dyDescent="0.25">
      <c r="A47" s="113"/>
      <c r="B47" s="164">
        <v>37</v>
      </c>
      <c r="C47" s="126" t="s">
        <v>42</v>
      </c>
      <c r="D47" s="167">
        <v>1.2299035199999999</v>
      </c>
      <c r="E47" s="119"/>
      <c r="F47" s="119"/>
      <c r="G47" s="119"/>
      <c r="H47" s="119"/>
      <c r="I47" s="119"/>
      <c r="J47" s="119"/>
      <c r="K47" s="119"/>
      <c r="L47" s="119"/>
      <c r="M47" s="119"/>
      <c r="N47" s="119"/>
      <c r="O47" s="119"/>
      <c r="P47" s="119"/>
      <c r="Q47" s="119"/>
      <c r="R47" s="119"/>
    </row>
    <row r="48" spans="1:18" x14ac:dyDescent="0.25">
      <c r="A48" s="113"/>
      <c r="B48" s="164">
        <v>38</v>
      </c>
      <c r="C48" s="125" t="s">
        <v>51</v>
      </c>
      <c r="D48" s="167">
        <v>356.62102879999998</v>
      </c>
      <c r="E48" s="119"/>
      <c r="F48" s="119"/>
      <c r="G48" s="119"/>
      <c r="H48" s="119"/>
      <c r="I48" s="119"/>
      <c r="J48" s="119"/>
      <c r="K48" s="119"/>
      <c r="L48" s="119"/>
      <c r="M48" s="119"/>
      <c r="N48" s="119"/>
      <c r="O48" s="119"/>
      <c r="P48" s="119"/>
      <c r="Q48" s="119"/>
      <c r="R48" s="119"/>
    </row>
    <row r="49" spans="1:18" x14ac:dyDescent="0.25">
      <c r="A49" s="113"/>
      <c r="B49" s="164">
        <v>39</v>
      </c>
      <c r="C49" s="125" t="s">
        <v>34</v>
      </c>
      <c r="D49" s="167">
        <v>189.3700561</v>
      </c>
      <c r="E49" s="119"/>
      <c r="F49" s="119"/>
      <c r="G49" s="119"/>
      <c r="H49" s="119"/>
      <c r="I49" s="119"/>
      <c r="J49" s="119"/>
      <c r="K49" s="119"/>
      <c r="L49" s="119"/>
      <c r="M49" s="119"/>
      <c r="N49" s="119"/>
      <c r="O49" s="119"/>
      <c r="P49" s="119"/>
      <c r="Q49" s="119"/>
      <c r="R49" s="119"/>
    </row>
    <row r="50" spans="1:18" ht="33" x14ac:dyDescent="0.25">
      <c r="A50" s="113"/>
      <c r="B50" s="164">
        <v>40</v>
      </c>
      <c r="C50" s="130" t="s">
        <v>260</v>
      </c>
      <c r="D50" s="167">
        <v>736.30132751999997</v>
      </c>
      <c r="E50" s="119"/>
      <c r="F50" s="119"/>
      <c r="G50" s="119"/>
      <c r="H50" s="119"/>
      <c r="I50" s="119"/>
      <c r="J50" s="119"/>
      <c r="K50" s="119"/>
      <c r="L50" s="119"/>
      <c r="M50" s="119"/>
      <c r="N50" s="119"/>
      <c r="O50" s="119"/>
      <c r="P50" s="119"/>
      <c r="Q50" s="119"/>
      <c r="R50" s="119"/>
    </row>
    <row r="51" spans="1:18" x14ac:dyDescent="0.25">
      <c r="A51" s="113"/>
      <c r="B51" s="164">
        <v>41</v>
      </c>
      <c r="C51" s="131" t="s">
        <v>32</v>
      </c>
      <c r="D51" s="167">
        <v>478.15751388999996</v>
      </c>
      <c r="E51" s="119"/>
      <c r="F51" s="119"/>
      <c r="G51" s="119"/>
      <c r="H51" s="119"/>
      <c r="I51" s="119"/>
      <c r="J51" s="119"/>
      <c r="K51" s="119"/>
      <c r="L51" s="119"/>
      <c r="M51" s="119"/>
      <c r="N51" s="119"/>
      <c r="O51" s="119"/>
      <c r="P51" s="119"/>
      <c r="Q51" s="119"/>
      <c r="R51" s="119"/>
    </row>
    <row r="52" spans="1:18" x14ac:dyDescent="0.25">
      <c r="A52" s="113"/>
      <c r="B52" s="164">
        <v>42</v>
      </c>
      <c r="C52" s="125" t="s">
        <v>51</v>
      </c>
      <c r="D52" s="167">
        <v>258.14381293999998</v>
      </c>
      <c r="E52" s="119"/>
      <c r="F52" s="119"/>
      <c r="G52" s="119"/>
      <c r="H52" s="119"/>
      <c r="I52" s="119"/>
      <c r="J52" s="119"/>
      <c r="K52" s="119"/>
      <c r="L52" s="119"/>
      <c r="M52" s="119"/>
      <c r="N52" s="119"/>
      <c r="O52" s="119"/>
      <c r="P52" s="119"/>
      <c r="Q52" s="119"/>
      <c r="R52" s="119"/>
    </row>
    <row r="53" spans="1:18" x14ac:dyDescent="0.25">
      <c r="A53" s="113"/>
      <c r="B53" s="164">
        <v>43</v>
      </c>
      <c r="C53" s="125" t="s">
        <v>34</v>
      </c>
      <c r="D53" s="167">
        <v>6.8999999999999996E-7</v>
      </c>
      <c r="E53" s="119"/>
      <c r="F53" s="119"/>
      <c r="G53" s="119"/>
      <c r="H53" s="119"/>
      <c r="I53" s="119"/>
      <c r="J53" s="119"/>
      <c r="K53" s="119"/>
      <c r="L53" s="119"/>
      <c r="M53" s="119"/>
      <c r="N53" s="119"/>
      <c r="O53" s="119"/>
      <c r="P53" s="119"/>
      <c r="Q53" s="119"/>
      <c r="R53" s="119"/>
    </row>
    <row r="54" spans="1:18" x14ac:dyDescent="0.25">
      <c r="A54" s="113"/>
      <c r="B54" s="164">
        <v>44</v>
      </c>
      <c r="C54" s="123" t="s">
        <v>53</v>
      </c>
      <c r="D54" s="167">
        <v>979.91600000000005</v>
      </c>
      <c r="E54" s="119"/>
      <c r="F54" s="119"/>
      <c r="G54" s="119"/>
      <c r="H54" s="119"/>
      <c r="I54" s="119"/>
      <c r="J54" s="119"/>
      <c r="K54" s="119"/>
      <c r="L54" s="119"/>
      <c r="M54" s="119"/>
      <c r="N54" s="119"/>
      <c r="O54" s="119"/>
      <c r="P54" s="119"/>
      <c r="Q54" s="119"/>
      <c r="R54" s="119"/>
    </row>
    <row r="55" spans="1:18" x14ac:dyDescent="0.25">
      <c r="A55" s="113"/>
      <c r="B55" s="164">
        <v>45</v>
      </c>
      <c r="C55" s="123" t="s">
        <v>54</v>
      </c>
      <c r="D55" s="167">
        <v>318.733</v>
      </c>
      <c r="E55" s="119"/>
      <c r="F55" s="119"/>
      <c r="G55" s="119"/>
      <c r="H55" s="119"/>
      <c r="I55" s="119"/>
      <c r="J55" s="119"/>
      <c r="K55" s="119"/>
      <c r="L55" s="119"/>
      <c r="M55" s="119"/>
      <c r="N55" s="119"/>
      <c r="O55" s="119"/>
      <c r="P55" s="119"/>
      <c r="Q55" s="119"/>
      <c r="R55" s="119"/>
    </row>
    <row r="56" spans="1:18" x14ac:dyDescent="0.25">
      <c r="A56" s="113"/>
      <c r="B56" s="164">
        <v>46</v>
      </c>
      <c r="C56" s="123" t="s">
        <v>55</v>
      </c>
      <c r="D56" s="167">
        <v>454.39</v>
      </c>
      <c r="E56" s="119"/>
      <c r="F56" s="119"/>
      <c r="G56" s="119"/>
      <c r="H56" s="119"/>
      <c r="I56" s="119"/>
      <c r="J56" s="119"/>
      <c r="K56" s="119"/>
      <c r="L56" s="119"/>
      <c r="M56" s="119"/>
      <c r="N56" s="119"/>
      <c r="O56" s="119"/>
      <c r="P56" s="119"/>
      <c r="Q56" s="119"/>
      <c r="R56" s="119"/>
    </row>
    <row r="57" spans="1:18" x14ac:dyDescent="0.25">
      <c r="A57" s="113"/>
      <c r="B57" s="132">
        <v>47</v>
      </c>
      <c r="C57" s="123" t="s">
        <v>56</v>
      </c>
      <c r="D57" s="167">
        <v>16167.825835500107</v>
      </c>
      <c r="E57" s="119"/>
      <c r="F57" s="119"/>
      <c r="G57" s="119"/>
      <c r="H57" s="119"/>
      <c r="I57" s="119"/>
      <c r="J57" s="119"/>
      <c r="K57" s="119"/>
      <c r="L57" s="119"/>
      <c r="M57" s="119"/>
      <c r="N57" s="119"/>
      <c r="O57" s="119"/>
      <c r="P57" s="119"/>
      <c r="Q57" s="119"/>
      <c r="R57" s="119"/>
    </row>
    <row r="58" spans="1:18" s="55" customFormat="1" x14ac:dyDescent="0.25">
      <c r="A58" s="113"/>
      <c r="B58" s="133">
        <v>48</v>
      </c>
      <c r="C58" s="134" t="s">
        <v>261</v>
      </c>
      <c r="D58" s="135">
        <v>132514.45773764001</v>
      </c>
      <c r="E58" s="135">
        <v>30529.398693285606</v>
      </c>
      <c r="F58" s="135">
        <v>2976.6062790883398</v>
      </c>
      <c r="G58" s="135">
        <v>0</v>
      </c>
      <c r="H58" s="135">
        <v>59.609385931116002</v>
      </c>
      <c r="I58" s="135">
        <v>205.45269013268302</v>
      </c>
      <c r="J58" s="135">
        <v>38.718000473796991</v>
      </c>
      <c r="K58" s="135">
        <v>38.544732378676997</v>
      </c>
      <c r="L58" s="135">
        <v>0</v>
      </c>
      <c r="M58" s="135">
        <v>3.3012264778999996E-2</v>
      </c>
      <c r="N58" s="135">
        <v>30568.116693759403</v>
      </c>
      <c r="O58" s="135">
        <v>3015.1510114670168</v>
      </c>
      <c r="P58" s="135">
        <v>0</v>
      </c>
      <c r="Q58" s="135">
        <v>59.609385931116002</v>
      </c>
      <c r="R58" s="135">
        <v>205.48570239746201</v>
      </c>
    </row>
    <row r="59" spans="1:18" x14ac:dyDescent="0.25">
      <c r="A59" s="113" t="s">
        <v>136</v>
      </c>
      <c r="B59" s="164">
        <v>49</v>
      </c>
      <c r="C59" s="118" t="s">
        <v>262</v>
      </c>
      <c r="D59" s="167">
        <v>54631.471262359999</v>
      </c>
      <c r="E59" s="119"/>
      <c r="F59" s="119"/>
      <c r="G59" s="119"/>
      <c r="H59" s="119"/>
      <c r="I59" s="119"/>
      <c r="J59" s="119"/>
      <c r="K59" s="119"/>
      <c r="L59" s="119"/>
      <c r="M59" s="119"/>
      <c r="N59" s="119"/>
      <c r="O59" s="119"/>
      <c r="P59" s="119"/>
      <c r="Q59" s="119"/>
      <c r="R59" s="119"/>
    </row>
    <row r="60" spans="1:18" x14ac:dyDescent="0.25">
      <c r="A60" s="113"/>
      <c r="B60" s="164">
        <v>50</v>
      </c>
      <c r="C60" s="123" t="s">
        <v>58</v>
      </c>
      <c r="D60" s="167">
        <v>31831.28226236</v>
      </c>
      <c r="E60" s="119"/>
      <c r="F60" s="119"/>
      <c r="G60" s="119"/>
      <c r="H60" s="119"/>
      <c r="I60" s="119"/>
      <c r="J60" s="119"/>
      <c r="K60" s="119"/>
      <c r="L60" s="119"/>
      <c r="M60" s="119"/>
      <c r="N60" s="119"/>
      <c r="O60" s="119"/>
      <c r="P60" s="119"/>
      <c r="Q60" s="119"/>
      <c r="R60" s="119"/>
    </row>
    <row r="61" spans="1:18" x14ac:dyDescent="0.25">
      <c r="A61" s="113"/>
      <c r="B61" s="164">
        <v>51</v>
      </c>
      <c r="C61" s="123" t="s">
        <v>59</v>
      </c>
      <c r="D61" s="167">
        <v>18457.451000000001</v>
      </c>
      <c r="E61" s="119"/>
      <c r="F61" s="119"/>
      <c r="G61" s="119"/>
      <c r="H61" s="119"/>
      <c r="I61" s="119"/>
      <c r="J61" s="119"/>
      <c r="K61" s="119"/>
      <c r="L61" s="119"/>
      <c r="M61" s="119"/>
      <c r="N61" s="119"/>
      <c r="O61" s="119"/>
      <c r="P61" s="119"/>
      <c r="Q61" s="119"/>
      <c r="R61" s="119"/>
    </row>
    <row r="62" spans="1:18" x14ac:dyDescent="0.25">
      <c r="A62" s="113"/>
      <c r="B62" s="164">
        <v>52</v>
      </c>
      <c r="C62" s="123" t="s">
        <v>60</v>
      </c>
      <c r="D62" s="167">
        <v>4342.7380000000003</v>
      </c>
      <c r="E62" s="119"/>
      <c r="F62" s="119"/>
      <c r="G62" s="119"/>
      <c r="H62" s="119"/>
      <c r="I62" s="119"/>
      <c r="J62" s="119"/>
      <c r="K62" s="119"/>
      <c r="L62" s="119"/>
      <c r="M62" s="119"/>
      <c r="N62" s="119"/>
      <c r="O62" s="119"/>
      <c r="P62" s="119"/>
      <c r="Q62" s="119"/>
      <c r="R62" s="119"/>
    </row>
    <row r="63" spans="1:18" x14ac:dyDescent="0.25">
      <c r="A63" s="113"/>
      <c r="B63" s="164">
        <v>53</v>
      </c>
      <c r="C63" s="118" t="s">
        <v>263</v>
      </c>
      <c r="D63" s="167">
        <v>187145.929</v>
      </c>
      <c r="E63" s="136"/>
      <c r="F63" s="136"/>
      <c r="G63" s="136"/>
      <c r="H63" s="136"/>
      <c r="I63" s="136"/>
      <c r="J63" s="136"/>
      <c r="K63" s="136"/>
      <c r="L63" s="136"/>
      <c r="M63" s="136"/>
      <c r="N63" s="136"/>
      <c r="O63" s="136"/>
      <c r="P63" s="136"/>
      <c r="Q63" s="136"/>
      <c r="R63" s="136"/>
    </row>
    <row r="64" spans="1:18" ht="14.85" customHeight="1" x14ac:dyDescent="0.25">
      <c r="A64" s="113"/>
      <c r="B64" s="206" t="s">
        <v>272</v>
      </c>
      <c r="C64" s="207"/>
      <c r="D64" s="207"/>
      <c r="E64" s="207"/>
      <c r="F64" s="207"/>
      <c r="G64" s="207"/>
      <c r="H64" s="207"/>
      <c r="I64" s="207"/>
      <c r="J64" s="207"/>
      <c r="K64" s="207"/>
      <c r="L64" s="207"/>
      <c r="M64" s="207"/>
      <c r="N64" s="207"/>
      <c r="O64" s="207"/>
      <c r="P64" s="207"/>
      <c r="Q64" s="207"/>
      <c r="R64" s="207"/>
    </row>
    <row r="65" spans="1:18" x14ac:dyDescent="0.25">
      <c r="A65" s="113"/>
      <c r="B65" s="164">
        <v>54</v>
      </c>
      <c r="C65" s="137" t="s">
        <v>239</v>
      </c>
      <c r="D65" s="137"/>
      <c r="E65" s="116"/>
      <c r="F65" s="116"/>
      <c r="G65" s="116"/>
      <c r="H65" s="116"/>
      <c r="I65" s="116"/>
      <c r="J65" s="116"/>
      <c r="K65" s="116"/>
      <c r="L65" s="116"/>
      <c r="M65" s="116"/>
      <c r="N65" s="116"/>
      <c r="O65" s="116"/>
      <c r="P65" s="116"/>
      <c r="Q65" s="116"/>
      <c r="R65" s="116"/>
    </row>
    <row r="66" spans="1:18" x14ac:dyDescent="0.25">
      <c r="A66" s="113"/>
      <c r="B66" s="164">
        <v>55</v>
      </c>
      <c r="C66" s="116" t="s">
        <v>240</v>
      </c>
      <c r="D66" s="116"/>
      <c r="E66" s="116"/>
      <c r="F66" s="116"/>
      <c r="G66" s="116"/>
      <c r="H66" s="116"/>
      <c r="I66" s="116"/>
      <c r="J66" s="116"/>
      <c r="K66" s="116"/>
      <c r="L66" s="116"/>
      <c r="M66" s="116"/>
      <c r="N66" s="116"/>
      <c r="O66" s="116"/>
      <c r="P66" s="116"/>
      <c r="Q66" s="116"/>
      <c r="R66" s="116"/>
    </row>
    <row r="67" spans="1:18" x14ac:dyDescent="0.25">
      <c r="A67" s="113"/>
      <c r="B67" s="164">
        <v>56</v>
      </c>
      <c r="C67" s="138" t="s">
        <v>264</v>
      </c>
      <c r="D67" s="116"/>
      <c r="E67" s="116"/>
      <c r="F67" s="116"/>
      <c r="G67" s="116"/>
      <c r="H67" s="116"/>
      <c r="I67" s="116"/>
      <c r="J67" s="116"/>
      <c r="K67" s="116"/>
      <c r="L67" s="116"/>
      <c r="M67" s="116"/>
      <c r="N67" s="116"/>
      <c r="O67" s="116"/>
      <c r="P67" s="116"/>
      <c r="Q67" s="116"/>
      <c r="R67" s="116"/>
    </row>
    <row r="68" spans="1:18" x14ac:dyDescent="0.25">
      <c r="A68" s="113"/>
      <c r="B68" s="164">
        <v>57</v>
      </c>
      <c r="C68" s="138" t="s">
        <v>265</v>
      </c>
      <c r="D68" s="116"/>
      <c r="E68" s="116"/>
      <c r="F68" s="116"/>
      <c r="G68" s="116"/>
      <c r="H68" s="116"/>
      <c r="I68" s="116"/>
      <c r="J68" s="116"/>
      <c r="K68" s="116"/>
      <c r="L68" s="116"/>
      <c r="M68" s="116"/>
      <c r="N68" s="116"/>
      <c r="O68" s="116"/>
      <c r="P68" s="116"/>
      <c r="Q68" s="116"/>
      <c r="R68" s="116"/>
    </row>
    <row r="70" spans="1:18" ht="46.5" customHeight="1" x14ac:dyDescent="0.25">
      <c r="B70" s="205" t="s">
        <v>266</v>
      </c>
      <c r="C70" s="205"/>
      <c r="D70" s="205"/>
      <c r="E70" s="205"/>
    </row>
    <row r="71" spans="1:18" ht="63.75" customHeight="1" x14ac:dyDescent="0.25">
      <c r="B71" s="205" t="s">
        <v>267</v>
      </c>
      <c r="C71" s="205"/>
      <c r="D71" s="205"/>
      <c r="E71" s="205"/>
    </row>
    <row r="72" spans="1:18" ht="74.25" customHeight="1" x14ac:dyDescent="0.25">
      <c r="B72" s="205" t="s">
        <v>268</v>
      </c>
      <c r="C72" s="205"/>
      <c r="D72" s="205"/>
      <c r="E72" s="205"/>
    </row>
    <row r="73" spans="1:18" ht="26.25" customHeight="1" x14ac:dyDescent="0.25">
      <c r="B73" s="205" t="s">
        <v>269</v>
      </c>
      <c r="C73" s="205"/>
      <c r="D73" s="205"/>
      <c r="E73" s="205"/>
    </row>
  </sheetData>
  <mergeCells count="18">
    <mergeCell ref="D2:M2"/>
    <mergeCell ref="B5:C9"/>
    <mergeCell ref="D5:R5"/>
    <mergeCell ref="J7:M7"/>
    <mergeCell ref="N6:R6"/>
    <mergeCell ref="N7:R7"/>
    <mergeCell ref="O8:R8"/>
    <mergeCell ref="D6:D9"/>
    <mergeCell ref="E6:I6"/>
    <mergeCell ref="J6:M6"/>
    <mergeCell ref="F8:I8"/>
    <mergeCell ref="K8:M8"/>
    <mergeCell ref="E7:I7"/>
    <mergeCell ref="B73:E73"/>
    <mergeCell ref="B64:R64"/>
    <mergeCell ref="B70:E70"/>
    <mergeCell ref="B71:E71"/>
    <mergeCell ref="B72:E72"/>
  </mergeCells>
  <pageMargins left="0.70866141732283472" right="0.70866141732283472" top="1.1417322834645669" bottom="0.74803149606299213" header="0.70866141732283472" footer="0.31496062992125984"/>
  <pageSetup orientation="landscape" r:id="rId1"/>
  <headerFooter>
    <oddHeader>&amp;C
Annex VI&amp;R&amp;"Century"&amp;8&amp;KE7EC06Gruppo Banco BPM - Uso Interno&amp;1#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B1:Q120"/>
  <sheetViews>
    <sheetView showGridLines="0" zoomScale="70" zoomScaleNormal="70" workbookViewId="0"/>
  </sheetViews>
  <sheetFormatPr defaultColWidth="8.85546875" defaultRowHeight="16.5" x14ac:dyDescent="0.25"/>
  <cols>
    <col min="1" max="1" width="8.85546875" style="139" customWidth="1"/>
    <col min="2" max="2" width="8.85546875" style="139"/>
    <col min="3" max="3" width="58" style="139" bestFit="1" customWidth="1"/>
    <col min="4" max="5" width="23.140625" style="139" customWidth="1"/>
    <col min="6" max="7" width="23.85546875" style="139" customWidth="1"/>
    <col min="8" max="9" width="23.140625" style="139" customWidth="1"/>
    <col min="10" max="11" width="23.85546875" style="139" customWidth="1"/>
    <col min="12" max="13" width="23.140625" style="139" customWidth="1"/>
    <col min="14" max="15" width="23.85546875" style="139" customWidth="1"/>
    <col min="16" max="16384" width="8.85546875" style="139"/>
  </cols>
  <sheetData>
    <row r="1" spans="2:15" ht="17.25" thickBot="1" x14ac:dyDescent="0.3"/>
    <row r="2" spans="2:15" ht="31.7" customHeight="1" thickBot="1" x14ac:dyDescent="0.25">
      <c r="B2" s="140" t="s">
        <v>274</v>
      </c>
      <c r="D2" s="208" t="s">
        <v>226</v>
      </c>
      <c r="E2" s="209"/>
      <c r="F2" s="209"/>
      <c r="G2" s="209"/>
      <c r="H2" s="209"/>
      <c r="I2" s="209"/>
      <c r="J2" s="209"/>
      <c r="K2" s="210"/>
      <c r="L2" s="111"/>
      <c r="M2" s="111"/>
      <c r="N2" s="111"/>
      <c r="O2" s="111"/>
    </row>
    <row r="3" spans="2:15" ht="31.7" customHeight="1" x14ac:dyDescent="0.2">
      <c r="B3" s="140"/>
    </row>
    <row r="4" spans="2:15" x14ac:dyDescent="0.3">
      <c r="B4" s="141"/>
      <c r="C4" s="142"/>
      <c r="D4" s="108"/>
      <c r="E4" s="108"/>
      <c r="F4" s="108"/>
      <c r="G4" s="108"/>
      <c r="H4" s="108"/>
      <c r="I4" s="108"/>
      <c r="J4" s="108"/>
      <c r="K4" s="108"/>
      <c r="L4" s="108"/>
      <c r="M4" s="108"/>
      <c r="N4" s="108"/>
      <c r="O4" s="108"/>
    </row>
    <row r="5" spans="2:15" ht="14.85" customHeight="1" x14ac:dyDescent="0.25">
      <c r="B5" s="141"/>
      <c r="C5" s="229" t="s">
        <v>273</v>
      </c>
      <c r="D5" s="226" t="s">
        <v>19</v>
      </c>
      <c r="E5" s="227"/>
      <c r="F5" s="227"/>
      <c r="G5" s="227"/>
      <c r="H5" s="226" t="s">
        <v>20</v>
      </c>
      <c r="I5" s="227"/>
      <c r="J5" s="227"/>
      <c r="K5" s="228"/>
      <c r="L5" s="226" t="s">
        <v>21</v>
      </c>
      <c r="M5" s="227"/>
      <c r="N5" s="227"/>
      <c r="O5" s="228"/>
    </row>
    <row r="6" spans="2:15" ht="14.85" customHeight="1" x14ac:dyDescent="0.25">
      <c r="B6" s="142"/>
      <c r="C6" s="224"/>
      <c r="D6" s="217" t="s">
        <v>275</v>
      </c>
      <c r="E6" s="218"/>
      <c r="F6" s="217" t="s">
        <v>279</v>
      </c>
      <c r="G6" s="218"/>
      <c r="H6" s="217" t="s">
        <v>275</v>
      </c>
      <c r="I6" s="218"/>
      <c r="J6" s="217" t="s">
        <v>279</v>
      </c>
      <c r="K6" s="218"/>
      <c r="L6" s="217" t="s">
        <v>275</v>
      </c>
      <c r="M6" s="218"/>
      <c r="N6" s="217" t="s">
        <v>279</v>
      </c>
      <c r="O6" s="218"/>
    </row>
    <row r="7" spans="2:15" ht="24.6" customHeight="1" x14ac:dyDescent="0.25">
      <c r="B7" s="142"/>
      <c r="C7" s="224"/>
      <c r="D7" s="211" t="s">
        <v>276</v>
      </c>
      <c r="E7" s="212"/>
      <c r="F7" s="211" t="s">
        <v>276</v>
      </c>
      <c r="G7" s="212"/>
      <c r="H7" s="211" t="s">
        <v>276</v>
      </c>
      <c r="I7" s="212"/>
      <c r="J7" s="211" t="s">
        <v>276</v>
      </c>
      <c r="K7" s="212"/>
      <c r="L7" s="211" t="s">
        <v>276</v>
      </c>
      <c r="M7" s="212"/>
      <c r="N7" s="211" t="s">
        <v>276</v>
      </c>
      <c r="O7" s="212"/>
    </row>
    <row r="8" spans="2:15" ht="66" x14ac:dyDescent="0.25">
      <c r="B8" s="143"/>
      <c r="C8" s="225"/>
      <c r="D8" s="144" t="s">
        <v>281</v>
      </c>
      <c r="E8" s="60" t="s">
        <v>277</v>
      </c>
      <c r="F8" s="144" t="s">
        <v>281</v>
      </c>
      <c r="G8" s="60" t="s">
        <v>277</v>
      </c>
      <c r="H8" s="144" t="s">
        <v>281</v>
      </c>
      <c r="I8" s="60" t="s">
        <v>278</v>
      </c>
      <c r="J8" s="144" t="s">
        <v>281</v>
      </c>
      <c r="K8" s="60" t="s">
        <v>278</v>
      </c>
      <c r="L8" s="144" t="s">
        <v>135</v>
      </c>
      <c r="M8" s="60" t="s">
        <v>280</v>
      </c>
      <c r="N8" s="175" t="s">
        <v>281</v>
      </c>
      <c r="O8" s="60" t="s">
        <v>280</v>
      </c>
    </row>
    <row r="9" spans="2:15" x14ac:dyDescent="0.25">
      <c r="B9" s="145">
        <v>1</v>
      </c>
      <c r="C9" s="146" t="s">
        <v>138</v>
      </c>
      <c r="D9" s="168">
        <v>3.98212725</v>
      </c>
      <c r="E9" s="169">
        <v>0</v>
      </c>
      <c r="F9" s="147"/>
      <c r="G9" s="147"/>
      <c r="H9" s="168">
        <v>3.98212725</v>
      </c>
      <c r="I9" s="169">
        <v>0</v>
      </c>
      <c r="J9" s="147"/>
      <c r="K9" s="147"/>
      <c r="L9" s="168">
        <v>3.98212725</v>
      </c>
      <c r="M9" s="169">
        <v>0</v>
      </c>
      <c r="N9" s="147"/>
      <c r="O9" s="147"/>
    </row>
    <row r="10" spans="2:15" x14ac:dyDescent="0.25">
      <c r="B10" s="145">
        <v>2</v>
      </c>
      <c r="C10" s="148" t="s">
        <v>139</v>
      </c>
      <c r="D10" s="168">
        <v>14.02916164</v>
      </c>
      <c r="E10" s="169">
        <v>0</v>
      </c>
      <c r="F10" s="149"/>
      <c r="G10" s="149"/>
      <c r="H10" s="168">
        <v>14.02916164</v>
      </c>
      <c r="I10" s="169">
        <v>0</v>
      </c>
      <c r="J10" s="149"/>
      <c r="K10" s="149"/>
      <c r="L10" s="168">
        <v>14.02916164</v>
      </c>
      <c r="M10" s="169">
        <v>0</v>
      </c>
      <c r="N10" s="149"/>
      <c r="O10" s="149"/>
    </row>
    <row r="11" spans="2:15" x14ac:dyDescent="0.25">
      <c r="B11" s="145">
        <v>3</v>
      </c>
      <c r="C11" s="148" t="s">
        <v>140</v>
      </c>
      <c r="D11" s="168">
        <v>3.4</v>
      </c>
      <c r="E11" s="169">
        <v>0</v>
      </c>
      <c r="F11" s="149"/>
      <c r="G11" s="149"/>
      <c r="H11" s="168">
        <v>3.4</v>
      </c>
      <c r="I11" s="169">
        <v>0</v>
      </c>
      <c r="J11" s="149"/>
      <c r="K11" s="149"/>
      <c r="L11" s="168">
        <v>3.4</v>
      </c>
      <c r="M11" s="169">
        <v>0</v>
      </c>
      <c r="N11" s="149"/>
      <c r="O11" s="149"/>
    </row>
    <row r="12" spans="2:15" x14ac:dyDescent="0.25">
      <c r="B12" s="145">
        <v>4</v>
      </c>
      <c r="C12" s="148" t="s">
        <v>141</v>
      </c>
      <c r="D12" s="168">
        <v>1.83537627</v>
      </c>
      <c r="E12" s="169">
        <v>0</v>
      </c>
      <c r="F12" s="149"/>
      <c r="G12" s="149"/>
      <c r="H12" s="168">
        <v>1.83537627</v>
      </c>
      <c r="I12" s="169">
        <v>0</v>
      </c>
      <c r="J12" s="149"/>
      <c r="K12" s="149"/>
      <c r="L12" s="168">
        <v>1.83537627</v>
      </c>
      <c r="M12" s="169">
        <v>0</v>
      </c>
      <c r="N12" s="149"/>
      <c r="O12" s="149"/>
    </row>
    <row r="13" spans="2:15" x14ac:dyDescent="0.25">
      <c r="B13" s="145">
        <v>5</v>
      </c>
      <c r="C13" s="148" t="s">
        <v>142</v>
      </c>
      <c r="D13" s="168">
        <v>0.37685056</v>
      </c>
      <c r="E13" s="169">
        <v>0</v>
      </c>
      <c r="F13" s="149"/>
      <c r="G13" s="149"/>
      <c r="H13" s="168">
        <v>0.37685056</v>
      </c>
      <c r="I13" s="169">
        <v>0</v>
      </c>
      <c r="J13" s="149"/>
      <c r="K13" s="149"/>
      <c r="L13" s="168">
        <v>0.37685056</v>
      </c>
      <c r="M13" s="169">
        <v>0</v>
      </c>
      <c r="N13" s="149"/>
      <c r="O13" s="149"/>
    </row>
    <row r="14" spans="2:15" x14ac:dyDescent="0.25">
      <c r="B14" s="145">
        <v>6</v>
      </c>
      <c r="C14" s="148" t="s">
        <v>143</v>
      </c>
      <c r="D14" s="168">
        <v>18.549874079999999</v>
      </c>
      <c r="E14" s="169">
        <v>0</v>
      </c>
      <c r="F14" s="149"/>
      <c r="G14" s="149"/>
      <c r="H14" s="168">
        <v>18.549874079999999</v>
      </c>
      <c r="I14" s="169">
        <v>0</v>
      </c>
      <c r="J14" s="149"/>
      <c r="K14" s="149"/>
      <c r="L14" s="168">
        <v>18.549874079999999</v>
      </c>
      <c r="M14" s="169">
        <v>0</v>
      </c>
      <c r="N14" s="149"/>
      <c r="O14" s="149"/>
    </row>
    <row r="15" spans="2:15" x14ac:dyDescent="0.25">
      <c r="B15" s="145">
        <v>7</v>
      </c>
      <c r="C15" s="148" t="s">
        <v>144</v>
      </c>
      <c r="D15" s="168">
        <v>44.966450689999995</v>
      </c>
      <c r="E15" s="169">
        <v>1.5713600000000001E-6</v>
      </c>
      <c r="F15" s="149"/>
      <c r="G15" s="149"/>
      <c r="H15" s="168">
        <v>44.966450689999995</v>
      </c>
      <c r="I15" s="169">
        <v>0</v>
      </c>
      <c r="J15" s="149"/>
      <c r="K15" s="149"/>
      <c r="L15" s="168">
        <v>44.966450689999995</v>
      </c>
      <c r="M15" s="169">
        <v>1.5713600000000001E-6</v>
      </c>
      <c r="N15" s="149"/>
      <c r="O15" s="149"/>
    </row>
    <row r="16" spans="2:15" x14ac:dyDescent="0.25">
      <c r="B16" s="145">
        <v>8</v>
      </c>
      <c r="C16" s="148" t="s">
        <v>145</v>
      </c>
      <c r="D16" s="168">
        <v>1.1931003899999999</v>
      </c>
      <c r="E16" s="169">
        <v>0</v>
      </c>
      <c r="F16" s="149"/>
      <c r="G16" s="149"/>
      <c r="H16" s="168">
        <v>1.1931003899999999</v>
      </c>
      <c r="I16" s="169">
        <v>0</v>
      </c>
      <c r="J16" s="149"/>
      <c r="K16" s="149"/>
      <c r="L16" s="168">
        <v>1.1931003899999999</v>
      </c>
      <c r="M16" s="169">
        <v>0</v>
      </c>
      <c r="N16" s="149"/>
      <c r="O16" s="149"/>
    </row>
    <row r="17" spans="2:15" x14ac:dyDescent="0.25">
      <c r="B17" s="145">
        <v>9</v>
      </c>
      <c r="C17" s="148" t="s">
        <v>146</v>
      </c>
      <c r="D17" s="168">
        <v>7.3055123899999996</v>
      </c>
      <c r="E17" s="169">
        <v>0</v>
      </c>
      <c r="F17" s="149"/>
      <c r="G17" s="149"/>
      <c r="H17" s="168">
        <v>7.3055123899999996</v>
      </c>
      <c r="I17" s="169">
        <v>0</v>
      </c>
      <c r="J17" s="149"/>
      <c r="K17" s="149"/>
      <c r="L17" s="168">
        <v>7.3055123899999996</v>
      </c>
      <c r="M17" s="169">
        <v>0</v>
      </c>
      <c r="N17" s="149"/>
      <c r="O17" s="149"/>
    </row>
    <row r="18" spans="2:15" x14ac:dyDescent="0.25">
      <c r="B18" s="145">
        <v>10</v>
      </c>
      <c r="C18" s="148" t="s">
        <v>147</v>
      </c>
      <c r="D18" s="168">
        <v>166.21190821000002</v>
      </c>
      <c r="E18" s="169">
        <v>0.465393342988</v>
      </c>
      <c r="F18" s="149"/>
      <c r="G18" s="149"/>
      <c r="H18" s="168">
        <v>166.21190821000002</v>
      </c>
      <c r="I18" s="169">
        <v>0</v>
      </c>
      <c r="J18" s="149"/>
      <c r="K18" s="149"/>
      <c r="L18" s="168">
        <v>166.21190821000002</v>
      </c>
      <c r="M18" s="169">
        <v>0.465393342988</v>
      </c>
      <c r="N18" s="149"/>
      <c r="O18" s="149"/>
    </row>
    <row r="19" spans="2:15" x14ac:dyDescent="0.25">
      <c r="B19" s="145">
        <v>11</v>
      </c>
      <c r="C19" s="148" t="s">
        <v>148</v>
      </c>
      <c r="D19" s="168">
        <v>72.158395670000004</v>
      </c>
      <c r="E19" s="169">
        <v>0.137100951773</v>
      </c>
      <c r="F19" s="149"/>
      <c r="G19" s="149"/>
      <c r="H19" s="168">
        <v>72.158395670000004</v>
      </c>
      <c r="I19" s="169">
        <v>0</v>
      </c>
      <c r="J19" s="149"/>
      <c r="K19" s="149"/>
      <c r="L19" s="168">
        <v>72.158395670000004</v>
      </c>
      <c r="M19" s="169">
        <v>0.137100951773</v>
      </c>
      <c r="N19" s="149"/>
      <c r="O19" s="149"/>
    </row>
    <row r="20" spans="2:15" x14ac:dyDescent="0.25">
      <c r="B20" s="145">
        <v>12</v>
      </c>
      <c r="C20" s="148" t="s">
        <v>149</v>
      </c>
      <c r="D20" s="168">
        <v>1.68550829</v>
      </c>
      <c r="E20" s="169">
        <v>0</v>
      </c>
      <c r="F20" s="149"/>
      <c r="G20" s="149"/>
      <c r="H20" s="168">
        <v>1.68550829</v>
      </c>
      <c r="I20" s="169">
        <v>0</v>
      </c>
      <c r="J20" s="149"/>
      <c r="K20" s="149"/>
      <c r="L20" s="168">
        <v>1.68550829</v>
      </c>
      <c r="M20" s="169">
        <v>0</v>
      </c>
      <c r="N20" s="149"/>
      <c r="O20" s="149"/>
    </row>
    <row r="21" spans="2:15" x14ac:dyDescent="0.25">
      <c r="B21" s="145">
        <v>13</v>
      </c>
      <c r="C21" s="148" t="s">
        <v>150</v>
      </c>
      <c r="D21" s="168">
        <v>31.466385329999998</v>
      </c>
      <c r="E21" s="169">
        <v>12.586554132</v>
      </c>
      <c r="F21" s="149"/>
      <c r="G21" s="149"/>
      <c r="H21" s="168">
        <v>31.466385329999998</v>
      </c>
      <c r="I21" s="169">
        <v>0</v>
      </c>
      <c r="J21" s="149"/>
      <c r="K21" s="149"/>
      <c r="L21" s="168">
        <v>31.466385329999998</v>
      </c>
      <c r="M21" s="169">
        <v>12.586554132</v>
      </c>
      <c r="N21" s="149"/>
      <c r="O21" s="149"/>
    </row>
    <row r="22" spans="2:15" x14ac:dyDescent="0.25">
      <c r="B22" s="145">
        <v>14</v>
      </c>
      <c r="C22" s="148" t="s">
        <v>151</v>
      </c>
      <c r="D22" s="168">
        <v>106.58148940000001</v>
      </c>
      <c r="E22" s="169">
        <v>0</v>
      </c>
      <c r="F22" s="149"/>
      <c r="G22" s="149"/>
      <c r="H22" s="168">
        <v>106.58148940000001</v>
      </c>
      <c r="I22" s="169">
        <v>0</v>
      </c>
      <c r="J22" s="149"/>
      <c r="K22" s="149"/>
      <c r="L22" s="168">
        <v>106.58148940000001</v>
      </c>
      <c r="M22" s="169">
        <v>0</v>
      </c>
      <c r="N22" s="149"/>
      <c r="O22" s="149"/>
    </row>
    <row r="23" spans="2:15" x14ac:dyDescent="0.25">
      <c r="B23" s="145">
        <v>15</v>
      </c>
      <c r="C23" s="148" t="s">
        <v>152</v>
      </c>
      <c r="D23" s="168">
        <v>1.40804785</v>
      </c>
      <c r="E23" s="169">
        <v>0</v>
      </c>
      <c r="F23" s="149"/>
      <c r="G23" s="149"/>
      <c r="H23" s="168">
        <v>1.40804785</v>
      </c>
      <c r="I23" s="169">
        <v>0</v>
      </c>
      <c r="J23" s="149"/>
      <c r="K23" s="149"/>
      <c r="L23" s="168">
        <v>1.40804785</v>
      </c>
      <c r="M23" s="169">
        <v>0</v>
      </c>
      <c r="N23" s="149"/>
      <c r="O23" s="149"/>
    </row>
    <row r="24" spans="2:15" x14ac:dyDescent="0.25">
      <c r="B24" s="145">
        <v>16</v>
      </c>
      <c r="C24" s="148" t="s">
        <v>153</v>
      </c>
      <c r="D24" s="168">
        <v>23.824536160000001</v>
      </c>
      <c r="E24" s="169">
        <v>4.6169279999999999E-7</v>
      </c>
      <c r="F24" s="149"/>
      <c r="G24" s="149"/>
      <c r="H24" s="168">
        <v>23.824536160000001</v>
      </c>
      <c r="I24" s="169">
        <v>0</v>
      </c>
      <c r="J24" s="149"/>
      <c r="K24" s="149"/>
      <c r="L24" s="168">
        <v>23.824536160000001</v>
      </c>
      <c r="M24" s="169">
        <v>4.6169279999999999E-7</v>
      </c>
      <c r="N24" s="149"/>
      <c r="O24" s="149"/>
    </row>
    <row r="25" spans="2:15" x14ac:dyDescent="0.25">
      <c r="B25" s="145">
        <v>17</v>
      </c>
      <c r="C25" s="148" t="s">
        <v>154</v>
      </c>
      <c r="D25" s="168">
        <v>4.1971500400000004</v>
      </c>
      <c r="E25" s="169">
        <v>0.209857502</v>
      </c>
      <c r="F25" s="149"/>
      <c r="G25" s="149"/>
      <c r="H25" s="168">
        <v>4.1971500400000004</v>
      </c>
      <c r="I25" s="169">
        <v>0</v>
      </c>
      <c r="J25" s="149"/>
      <c r="K25" s="149"/>
      <c r="L25" s="168">
        <v>4.1971500400000004</v>
      </c>
      <c r="M25" s="169">
        <v>0.209857502</v>
      </c>
      <c r="N25" s="149"/>
      <c r="O25" s="149"/>
    </row>
    <row r="26" spans="2:15" x14ac:dyDescent="0.25">
      <c r="B26" s="145">
        <v>18</v>
      </c>
      <c r="C26" s="148" t="s">
        <v>155</v>
      </c>
      <c r="D26" s="168">
        <v>30.988510219999998</v>
      </c>
      <c r="E26" s="169">
        <v>0</v>
      </c>
      <c r="F26" s="149"/>
      <c r="G26" s="149"/>
      <c r="H26" s="168">
        <v>30.988510219999998</v>
      </c>
      <c r="I26" s="169">
        <v>0</v>
      </c>
      <c r="J26" s="149"/>
      <c r="K26" s="149"/>
      <c r="L26" s="168">
        <v>30.988510219999998</v>
      </c>
      <c r="M26" s="169">
        <v>0</v>
      </c>
      <c r="N26" s="149"/>
      <c r="O26" s="149"/>
    </row>
    <row r="27" spans="2:15" x14ac:dyDescent="0.25">
      <c r="B27" s="145">
        <v>19</v>
      </c>
      <c r="C27" s="148" t="s">
        <v>156</v>
      </c>
      <c r="D27" s="168">
        <v>5.3544217600000001</v>
      </c>
      <c r="E27" s="169">
        <v>4.2835374080000002E-2</v>
      </c>
      <c r="F27" s="149"/>
      <c r="G27" s="149"/>
      <c r="H27" s="168">
        <v>5.3544217600000001</v>
      </c>
      <c r="I27" s="169">
        <v>0</v>
      </c>
      <c r="J27" s="149"/>
      <c r="K27" s="149"/>
      <c r="L27" s="168">
        <v>5.3544217600000001</v>
      </c>
      <c r="M27" s="169">
        <v>4.2835374080000002E-2</v>
      </c>
      <c r="N27" s="149"/>
      <c r="O27" s="149"/>
    </row>
    <row r="28" spans="2:15" x14ac:dyDescent="0.25">
      <c r="B28" s="145">
        <v>20</v>
      </c>
      <c r="C28" s="148" t="s">
        <v>157</v>
      </c>
      <c r="D28" s="168">
        <v>0.33436121999999996</v>
      </c>
      <c r="E28" s="169">
        <v>1.6718061000000003E-2</v>
      </c>
      <c r="F28" s="149"/>
      <c r="G28" s="149"/>
      <c r="H28" s="168">
        <v>0.33436121999999996</v>
      </c>
      <c r="I28" s="169">
        <v>0</v>
      </c>
      <c r="J28" s="149"/>
      <c r="K28" s="149"/>
      <c r="L28" s="168">
        <v>0.33436121999999996</v>
      </c>
      <c r="M28" s="169">
        <v>1.6718061000000003E-2</v>
      </c>
      <c r="N28" s="149"/>
      <c r="O28" s="149"/>
    </row>
    <row r="29" spans="2:15" x14ac:dyDescent="0.25">
      <c r="B29" s="145">
        <v>21</v>
      </c>
      <c r="C29" s="148" t="s">
        <v>158</v>
      </c>
      <c r="D29" s="168">
        <v>37.597831890000002</v>
      </c>
      <c r="E29" s="169">
        <v>25.805890173999998</v>
      </c>
      <c r="F29" s="149"/>
      <c r="G29" s="149"/>
      <c r="H29" s="168">
        <v>37.597831890000002</v>
      </c>
      <c r="I29" s="169">
        <v>0</v>
      </c>
      <c r="J29" s="149"/>
      <c r="K29" s="149"/>
      <c r="L29" s="168">
        <v>37.597831890000002</v>
      </c>
      <c r="M29" s="169">
        <v>25.805890173999998</v>
      </c>
      <c r="N29" s="149"/>
      <c r="O29" s="149"/>
    </row>
    <row r="30" spans="2:15" x14ac:dyDescent="0.25">
      <c r="B30" s="145">
        <v>22</v>
      </c>
      <c r="C30" s="148" t="s">
        <v>159</v>
      </c>
      <c r="D30" s="168">
        <v>0.4000435</v>
      </c>
      <c r="E30" s="169">
        <v>2.0002175000000001E-2</v>
      </c>
      <c r="F30" s="149"/>
      <c r="G30" s="149"/>
      <c r="H30" s="168">
        <v>0.4000435</v>
      </c>
      <c r="I30" s="169">
        <v>0</v>
      </c>
      <c r="J30" s="149"/>
      <c r="K30" s="149"/>
      <c r="L30" s="168">
        <v>0.4000435</v>
      </c>
      <c r="M30" s="169">
        <v>2.0002175000000001E-2</v>
      </c>
      <c r="N30" s="149"/>
      <c r="O30" s="149"/>
    </row>
    <row r="31" spans="2:15" x14ac:dyDescent="0.25">
      <c r="B31" s="145">
        <v>23</v>
      </c>
      <c r="C31" s="148" t="s">
        <v>160</v>
      </c>
      <c r="D31" s="168">
        <v>18.108621410000001</v>
      </c>
      <c r="E31" s="169">
        <v>0</v>
      </c>
      <c r="F31" s="149"/>
      <c r="G31" s="149"/>
      <c r="H31" s="168">
        <v>18.108621410000001</v>
      </c>
      <c r="I31" s="169">
        <v>0</v>
      </c>
      <c r="J31" s="149"/>
      <c r="K31" s="149"/>
      <c r="L31" s="168">
        <v>18.108621410000001</v>
      </c>
      <c r="M31" s="169">
        <v>0</v>
      </c>
      <c r="N31" s="149"/>
      <c r="O31" s="149"/>
    </row>
    <row r="32" spans="2:15" x14ac:dyDescent="0.25">
      <c r="B32" s="145">
        <v>24</v>
      </c>
      <c r="C32" s="148" t="s">
        <v>161</v>
      </c>
      <c r="D32" s="168">
        <v>0.15128326</v>
      </c>
      <c r="E32" s="169">
        <v>0</v>
      </c>
      <c r="F32" s="149"/>
      <c r="G32" s="149"/>
      <c r="H32" s="168">
        <v>0.15128326</v>
      </c>
      <c r="I32" s="169">
        <v>0</v>
      </c>
      <c r="J32" s="149"/>
      <c r="K32" s="149"/>
      <c r="L32" s="168">
        <v>0.15128326</v>
      </c>
      <c r="M32" s="169">
        <v>0</v>
      </c>
      <c r="N32" s="149"/>
      <c r="O32" s="149"/>
    </row>
    <row r="33" spans="2:15" x14ac:dyDescent="0.25">
      <c r="B33" s="145">
        <v>25</v>
      </c>
      <c r="C33" s="148" t="s">
        <v>162</v>
      </c>
      <c r="D33" s="168">
        <v>0.66742367000000002</v>
      </c>
      <c r="E33" s="169">
        <v>6.6742367000000007E-3</v>
      </c>
      <c r="F33" s="149"/>
      <c r="G33" s="149"/>
      <c r="H33" s="168">
        <v>0.66742367000000002</v>
      </c>
      <c r="I33" s="169">
        <v>0</v>
      </c>
      <c r="J33" s="149"/>
      <c r="K33" s="149"/>
      <c r="L33" s="168">
        <v>0.66742367000000002</v>
      </c>
      <c r="M33" s="169">
        <v>6.6742367000000007E-3</v>
      </c>
      <c r="N33" s="149"/>
      <c r="O33" s="149"/>
    </row>
    <row r="34" spans="2:15" x14ac:dyDescent="0.25">
      <c r="B34" s="145">
        <v>26</v>
      </c>
      <c r="C34" s="148" t="s">
        <v>163</v>
      </c>
      <c r="D34" s="168">
        <v>45.441982009999997</v>
      </c>
      <c r="E34" s="169">
        <v>7.7400573773249999</v>
      </c>
      <c r="F34" s="149"/>
      <c r="G34" s="149"/>
      <c r="H34" s="168">
        <v>45.441982009999997</v>
      </c>
      <c r="I34" s="169">
        <v>0</v>
      </c>
      <c r="J34" s="149"/>
      <c r="K34" s="149"/>
      <c r="L34" s="168">
        <v>45.441982009999997</v>
      </c>
      <c r="M34" s="169">
        <v>7.7400573773249999</v>
      </c>
      <c r="N34" s="149"/>
      <c r="O34" s="149"/>
    </row>
    <row r="35" spans="2:15" x14ac:dyDescent="0.25">
      <c r="B35" s="145">
        <v>27</v>
      </c>
      <c r="C35" s="148" t="s">
        <v>164</v>
      </c>
      <c r="D35" s="168">
        <v>3.7933636399999999</v>
      </c>
      <c r="E35" s="169">
        <v>0</v>
      </c>
      <c r="F35" s="149"/>
      <c r="G35" s="149"/>
      <c r="H35" s="168">
        <v>3.7933636399999999</v>
      </c>
      <c r="I35" s="169">
        <v>0</v>
      </c>
      <c r="J35" s="149"/>
      <c r="K35" s="149"/>
      <c r="L35" s="168">
        <v>3.7933636399999999</v>
      </c>
      <c r="M35" s="169">
        <v>0</v>
      </c>
      <c r="N35" s="149"/>
      <c r="O35" s="149"/>
    </row>
    <row r="36" spans="2:15" x14ac:dyDescent="0.25">
      <c r="B36" s="145">
        <v>28</v>
      </c>
      <c r="C36" s="148" t="s">
        <v>165</v>
      </c>
      <c r="D36" s="168">
        <v>1.29925388</v>
      </c>
      <c r="E36" s="169">
        <v>0</v>
      </c>
      <c r="F36" s="149"/>
      <c r="G36" s="149"/>
      <c r="H36" s="168">
        <v>1.29925388</v>
      </c>
      <c r="I36" s="169">
        <v>0</v>
      </c>
      <c r="J36" s="149"/>
      <c r="K36" s="149"/>
      <c r="L36" s="168">
        <v>1.29925388</v>
      </c>
      <c r="M36" s="169">
        <v>0</v>
      </c>
      <c r="N36" s="149"/>
      <c r="O36" s="149"/>
    </row>
    <row r="37" spans="2:15" x14ac:dyDescent="0.25">
      <c r="B37" s="145">
        <v>29</v>
      </c>
      <c r="C37" s="148" t="s">
        <v>166</v>
      </c>
      <c r="D37" s="168">
        <v>27.686757699999998</v>
      </c>
      <c r="E37" s="169">
        <v>1.241625462</v>
      </c>
      <c r="F37" s="149"/>
      <c r="G37" s="149"/>
      <c r="H37" s="168">
        <v>27.686757699999998</v>
      </c>
      <c r="I37" s="169">
        <v>0</v>
      </c>
      <c r="J37" s="149"/>
      <c r="K37" s="149"/>
      <c r="L37" s="168">
        <v>27.686757699999998</v>
      </c>
      <c r="M37" s="169">
        <v>1.241625462</v>
      </c>
      <c r="N37" s="149"/>
      <c r="O37" s="149"/>
    </row>
    <row r="38" spans="2:15" x14ac:dyDescent="0.25">
      <c r="B38" s="145">
        <v>30</v>
      </c>
      <c r="C38" s="148" t="s">
        <v>167</v>
      </c>
      <c r="D38" s="168">
        <v>54.147146119999995</v>
      </c>
      <c r="E38" s="169">
        <v>0.35764941232000003</v>
      </c>
      <c r="F38" s="149"/>
      <c r="G38" s="149"/>
      <c r="H38" s="168">
        <v>54.147146119999995</v>
      </c>
      <c r="I38" s="169">
        <v>0</v>
      </c>
      <c r="J38" s="149"/>
      <c r="K38" s="149"/>
      <c r="L38" s="168">
        <v>54.147146119999995</v>
      </c>
      <c r="M38" s="169">
        <v>0.35764941232000003</v>
      </c>
      <c r="N38" s="149"/>
      <c r="O38" s="149"/>
    </row>
    <row r="39" spans="2:15" x14ac:dyDescent="0.25">
      <c r="B39" s="145">
        <v>31</v>
      </c>
      <c r="C39" s="148" t="s">
        <v>168</v>
      </c>
      <c r="D39" s="168">
        <v>39.484057719999996</v>
      </c>
      <c r="E39" s="169">
        <v>0</v>
      </c>
      <c r="F39" s="149"/>
      <c r="G39" s="149"/>
      <c r="H39" s="168">
        <v>39.484057719999996</v>
      </c>
      <c r="I39" s="169">
        <v>0</v>
      </c>
      <c r="J39" s="149"/>
      <c r="K39" s="149"/>
      <c r="L39" s="168">
        <v>39.484057719999996</v>
      </c>
      <c r="M39" s="169">
        <v>0</v>
      </c>
      <c r="N39" s="149"/>
      <c r="O39" s="149"/>
    </row>
    <row r="40" spans="2:15" x14ac:dyDescent="0.25">
      <c r="B40" s="145">
        <v>32</v>
      </c>
      <c r="C40" s="148" t="s">
        <v>169</v>
      </c>
      <c r="D40" s="168">
        <v>9.09154135</v>
      </c>
      <c r="E40" s="169">
        <v>0</v>
      </c>
      <c r="F40" s="149"/>
      <c r="G40" s="149"/>
      <c r="H40" s="168">
        <v>9.09154135</v>
      </c>
      <c r="I40" s="169">
        <v>0</v>
      </c>
      <c r="J40" s="149"/>
      <c r="K40" s="149"/>
      <c r="L40" s="168">
        <v>9.09154135</v>
      </c>
      <c r="M40" s="169">
        <v>0</v>
      </c>
      <c r="N40" s="149"/>
      <c r="O40" s="149"/>
    </row>
    <row r="41" spans="2:15" x14ac:dyDescent="0.25">
      <c r="B41" s="145">
        <v>33</v>
      </c>
      <c r="C41" s="148" t="s">
        <v>170</v>
      </c>
      <c r="D41" s="168">
        <v>1.0245E-4</v>
      </c>
      <c r="E41" s="169">
        <v>4.0979999999999996E-6</v>
      </c>
      <c r="F41" s="149"/>
      <c r="G41" s="149"/>
      <c r="H41" s="168">
        <v>1.0245E-4</v>
      </c>
      <c r="I41" s="169">
        <v>0</v>
      </c>
      <c r="J41" s="149"/>
      <c r="K41" s="149"/>
      <c r="L41" s="168">
        <v>1.0245E-4</v>
      </c>
      <c r="M41" s="169">
        <v>4.0979999999999996E-6</v>
      </c>
      <c r="N41" s="149"/>
      <c r="O41" s="149"/>
    </row>
    <row r="42" spans="2:15" x14ac:dyDescent="0.25">
      <c r="B42" s="145">
        <v>34</v>
      </c>
      <c r="C42" s="148" t="s">
        <v>171</v>
      </c>
      <c r="D42" s="168">
        <v>27.3242075</v>
      </c>
      <c r="E42" s="169">
        <v>22.504540776620001</v>
      </c>
      <c r="F42" s="149"/>
      <c r="G42" s="149"/>
      <c r="H42" s="168">
        <v>27.3242075</v>
      </c>
      <c r="I42" s="169">
        <v>0</v>
      </c>
      <c r="J42" s="149"/>
      <c r="K42" s="149"/>
      <c r="L42" s="168">
        <v>27.3242075</v>
      </c>
      <c r="M42" s="169">
        <v>22.504540776620001</v>
      </c>
      <c r="N42" s="149"/>
      <c r="O42" s="149"/>
    </row>
    <row r="43" spans="2:15" x14ac:dyDescent="0.25">
      <c r="B43" s="145">
        <v>35</v>
      </c>
      <c r="C43" s="148" t="s">
        <v>172</v>
      </c>
      <c r="D43" s="168">
        <v>1.1622652199999999</v>
      </c>
      <c r="E43" s="169">
        <v>1.104151959</v>
      </c>
      <c r="F43" s="149"/>
      <c r="G43" s="149"/>
      <c r="H43" s="168">
        <v>1.1622652199999999</v>
      </c>
      <c r="I43" s="169">
        <v>0</v>
      </c>
      <c r="J43" s="149"/>
      <c r="K43" s="149"/>
      <c r="L43" s="168">
        <v>1.1622652199999999</v>
      </c>
      <c r="M43" s="169">
        <v>1.104151959</v>
      </c>
      <c r="N43" s="149"/>
      <c r="O43" s="149"/>
    </row>
    <row r="44" spans="2:15" x14ac:dyDescent="0.25">
      <c r="B44" s="145">
        <v>36</v>
      </c>
      <c r="C44" s="148" t="s">
        <v>173</v>
      </c>
      <c r="D44" s="168">
        <v>68.167101939999995</v>
      </c>
      <c r="E44" s="169">
        <v>3.4308383999999995E-5</v>
      </c>
      <c r="F44" s="149"/>
      <c r="G44" s="149"/>
      <c r="H44" s="168">
        <v>68.167101939999995</v>
      </c>
      <c r="I44" s="169">
        <v>0</v>
      </c>
      <c r="J44" s="149"/>
      <c r="K44" s="149"/>
      <c r="L44" s="168">
        <v>68.167101939999995</v>
      </c>
      <c r="M44" s="169">
        <v>3.4308383999999995E-5</v>
      </c>
      <c r="N44" s="149"/>
      <c r="O44" s="149"/>
    </row>
    <row r="45" spans="2:15" x14ac:dyDescent="0.25">
      <c r="B45" s="145">
        <v>37</v>
      </c>
      <c r="C45" s="148" t="s">
        <v>174</v>
      </c>
      <c r="D45" s="168">
        <v>13.592249109999999</v>
      </c>
      <c r="E45" s="169">
        <v>0</v>
      </c>
      <c r="F45" s="149"/>
      <c r="G45" s="149"/>
      <c r="H45" s="168">
        <v>13.592249109999999</v>
      </c>
      <c r="I45" s="169">
        <v>0</v>
      </c>
      <c r="J45" s="149"/>
      <c r="K45" s="149"/>
      <c r="L45" s="168">
        <v>13.592249109999999</v>
      </c>
      <c r="M45" s="169">
        <v>0</v>
      </c>
      <c r="N45" s="149"/>
      <c r="O45" s="149"/>
    </row>
    <row r="46" spans="2:15" x14ac:dyDescent="0.25">
      <c r="B46" s="145">
        <v>38</v>
      </c>
      <c r="C46" s="148" t="s">
        <v>175</v>
      </c>
      <c r="D46" s="168">
        <v>11.73717495</v>
      </c>
      <c r="E46" s="169">
        <v>11.150316202500001</v>
      </c>
      <c r="F46" s="149"/>
      <c r="G46" s="149"/>
      <c r="H46" s="168">
        <v>11.73717495</v>
      </c>
      <c r="I46" s="169">
        <v>0</v>
      </c>
      <c r="J46" s="149"/>
      <c r="K46" s="149"/>
      <c r="L46" s="168">
        <v>11.73717495</v>
      </c>
      <c r="M46" s="169">
        <v>11.150316202500001</v>
      </c>
      <c r="N46" s="149"/>
      <c r="O46" s="149"/>
    </row>
    <row r="47" spans="2:15" x14ac:dyDescent="0.25">
      <c r="B47" s="145">
        <v>39</v>
      </c>
      <c r="C47" s="148" t="s">
        <v>176</v>
      </c>
      <c r="D47" s="168">
        <v>4.6320788300000002</v>
      </c>
      <c r="E47" s="169">
        <v>0</v>
      </c>
      <c r="F47" s="149"/>
      <c r="G47" s="149"/>
      <c r="H47" s="168">
        <v>4.6320788300000002</v>
      </c>
      <c r="I47" s="169">
        <v>0</v>
      </c>
      <c r="J47" s="149"/>
      <c r="K47" s="149"/>
      <c r="L47" s="168">
        <v>4.6320788300000002</v>
      </c>
      <c r="M47" s="169">
        <v>0</v>
      </c>
      <c r="N47" s="149"/>
      <c r="O47" s="149"/>
    </row>
    <row r="48" spans="2:15" x14ac:dyDescent="0.25">
      <c r="B48" s="145">
        <v>40</v>
      </c>
      <c r="C48" s="148" t="s">
        <v>177</v>
      </c>
      <c r="D48" s="168">
        <v>59.141811820000001</v>
      </c>
      <c r="E48" s="169">
        <v>2.679124075446</v>
      </c>
      <c r="F48" s="149"/>
      <c r="G48" s="149"/>
      <c r="H48" s="168">
        <v>59.141811820000001</v>
      </c>
      <c r="I48" s="169">
        <v>0</v>
      </c>
      <c r="J48" s="149"/>
      <c r="K48" s="149"/>
      <c r="L48" s="168">
        <v>59.141811820000001</v>
      </c>
      <c r="M48" s="169">
        <v>2.679124075446</v>
      </c>
      <c r="N48" s="149"/>
      <c r="O48" s="149"/>
    </row>
    <row r="49" spans="2:15" x14ac:dyDescent="0.25">
      <c r="B49" s="145">
        <v>41</v>
      </c>
      <c r="C49" s="148" t="s">
        <v>178</v>
      </c>
      <c r="D49" s="168">
        <v>0.10688517</v>
      </c>
      <c r="E49" s="169">
        <v>0</v>
      </c>
      <c r="F49" s="149"/>
      <c r="G49" s="149"/>
      <c r="H49" s="168">
        <v>0.10688517</v>
      </c>
      <c r="I49" s="169">
        <v>0</v>
      </c>
      <c r="J49" s="149"/>
      <c r="K49" s="149"/>
      <c r="L49" s="168">
        <v>0.10688517</v>
      </c>
      <c r="M49" s="169">
        <v>0</v>
      </c>
      <c r="N49" s="149"/>
      <c r="O49" s="149"/>
    </row>
    <row r="50" spans="2:15" x14ac:dyDescent="0.25">
      <c r="B50" s="145">
        <v>42</v>
      </c>
      <c r="C50" s="148" t="s">
        <v>179</v>
      </c>
      <c r="D50" s="168">
        <v>244.01289192999999</v>
      </c>
      <c r="E50" s="169">
        <v>17.087187266849998</v>
      </c>
      <c r="F50" s="149"/>
      <c r="G50" s="149"/>
      <c r="H50" s="168">
        <v>244.01289192999999</v>
      </c>
      <c r="I50" s="169">
        <v>0</v>
      </c>
      <c r="J50" s="149"/>
      <c r="K50" s="149"/>
      <c r="L50" s="168">
        <v>244.01289192999999</v>
      </c>
      <c r="M50" s="169">
        <v>17.087187266849998</v>
      </c>
      <c r="N50" s="149"/>
      <c r="O50" s="149"/>
    </row>
    <row r="51" spans="2:15" x14ac:dyDescent="0.25">
      <c r="B51" s="145">
        <v>43</v>
      </c>
      <c r="C51" s="148" t="s">
        <v>180</v>
      </c>
      <c r="D51" s="168">
        <v>2.40812414</v>
      </c>
      <c r="E51" s="169">
        <v>0</v>
      </c>
      <c r="F51" s="149"/>
      <c r="G51" s="149"/>
      <c r="H51" s="168">
        <v>2.40812414</v>
      </c>
      <c r="I51" s="169">
        <v>0</v>
      </c>
      <c r="J51" s="149"/>
      <c r="K51" s="149"/>
      <c r="L51" s="168">
        <v>2.40812414</v>
      </c>
      <c r="M51" s="169">
        <v>0</v>
      </c>
      <c r="N51" s="149"/>
      <c r="O51" s="149"/>
    </row>
    <row r="52" spans="2:15" x14ac:dyDescent="0.25">
      <c r="B52" s="145">
        <v>44</v>
      </c>
      <c r="C52" s="148" t="s">
        <v>181</v>
      </c>
      <c r="D52" s="168">
        <v>7.9972429999999997E-2</v>
      </c>
      <c r="E52" s="169">
        <v>0</v>
      </c>
      <c r="F52" s="149"/>
      <c r="G52" s="149"/>
      <c r="H52" s="168">
        <v>7.9972429999999997E-2</v>
      </c>
      <c r="I52" s="169">
        <v>0</v>
      </c>
      <c r="J52" s="149"/>
      <c r="K52" s="149"/>
      <c r="L52" s="168">
        <v>7.9972429999999997E-2</v>
      </c>
      <c r="M52" s="169">
        <v>0</v>
      </c>
      <c r="N52" s="149"/>
      <c r="O52" s="149"/>
    </row>
    <row r="53" spans="2:15" x14ac:dyDescent="0.25">
      <c r="B53" s="145">
        <v>45</v>
      </c>
      <c r="C53" s="148" t="s">
        <v>182</v>
      </c>
      <c r="D53" s="168">
        <v>1.9202265199999999</v>
      </c>
      <c r="E53" s="169">
        <v>0.83721876271999995</v>
      </c>
      <c r="F53" s="149"/>
      <c r="G53" s="149"/>
      <c r="H53" s="168">
        <v>1.9202265199999999</v>
      </c>
      <c r="I53" s="169">
        <v>0</v>
      </c>
      <c r="J53" s="149"/>
      <c r="K53" s="149"/>
      <c r="L53" s="168">
        <v>1.9202265199999999</v>
      </c>
      <c r="M53" s="169">
        <v>0.83721876271999995</v>
      </c>
      <c r="N53" s="149"/>
      <c r="O53" s="149"/>
    </row>
    <row r="54" spans="2:15" x14ac:dyDescent="0.25">
      <c r="B54" s="145">
        <v>46</v>
      </c>
      <c r="C54" s="148" t="s">
        <v>183</v>
      </c>
      <c r="D54" s="168">
        <v>100.03729167</v>
      </c>
      <c r="E54" s="169">
        <v>0</v>
      </c>
      <c r="F54" s="149"/>
      <c r="G54" s="149"/>
      <c r="H54" s="168">
        <v>100.03729167</v>
      </c>
      <c r="I54" s="169">
        <v>0</v>
      </c>
      <c r="J54" s="149"/>
      <c r="K54" s="149"/>
      <c r="L54" s="168">
        <v>100.03729167</v>
      </c>
      <c r="M54" s="169">
        <v>0</v>
      </c>
      <c r="N54" s="149"/>
      <c r="O54" s="149"/>
    </row>
    <row r="55" spans="2:15" x14ac:dyDescent="0.25">
      <c r="B55" s="145">
        <v>47</v>
      </c>
      <c r="C55" s="148" t="s">
        <v>184</v>
      </c>
      <c r="D55" s="168">
        <v>13.641961949999999</v>
      </c>
      <c r="E55" s="169">
        <v>0.45182177978400001</v>
      </c>
      <c r="F55" s="149"/>
      <c r="G55" s="149"/>
      <c r="H55" s="168">
        <v>13.641961949999999</v>
      </c>
      <c r="I55" s="169">
        <v>0</v>
      </c>
      <c r="J55" s="149"/>
      <c r="K55" s="149"/>
      <c r="L55" s="168">
        <v>13.641961949999999</v>
      </c>
      <c r="M55" s="169">
        <v>0.45182177978400001</v>
      </c>
      <c r="N55" s="149"/>
      <c r="O55" s="149"/>
    </row>
    <row r="56" spans="2:15" x14ac:dyDescent="0.25">
      <c r="B56" s="145">
        <v>48</v>
      </c>
      <c r="C56" s="148" t="s">
        <v>185</v>
      </c>
      <c r="D56" s="168">
        <v>26.95446402</v>
      </c>
      <c r="E56" s="169">
        <v>0</v>
      </c>
      <c r="F56" s="149"/>
      <c r="G56" s="149"/>
      <c r="H56" s="168">
        <v>26.95446402</v>
      </c>
      <c r="I56" s="169">
        <v>0</v>
      </c>
      <c r="J56" s="149"/>
      <c r="K56" s="149"/>
      <c r="L56" s="168">
        <v>26.95446402</v>
      </c>
      <c r="M56" s="169">
        <v>0</v>
      </c>
      <c r="N56" s="149"/>
      <c r="O56" s="149"/>
    </row>
    <row r="57" spans="2:15" x14ac:dyDescent="0.25">
      <c r="B57" s="145">
        <v>49</v>
      </c>
      <c r="C57" s="148" t="s">
        <v>186</v>
      </c>
      <c r="D57" s="168">
        <v>3.9149999999999996E-5</v>
      </c>
      <c r="E57" s="169">
        <v>1.0715355000000001E-5</v>
      </c>
      <c r="F57" s="149"/>
      <c r="G57" s="149"/>
      <c r="H57" s="168">
        <v>3.9149999999999996E-5</v>
      </c>
      <c r="I57" s="169">
        <v>0</v>
      </c>
      <c r="J57" s="149"/>
      <c r="K57" s="149"/>
      <c r="L57" s="168">
        <v>3.9149999999999996E-5</v>
      </c>
      <c r="M57" s="169">
        <v>1.0715355000000001E-5</v>
      </c>
      <c r="N57" s="149"/>
      <c r="O57" s="149"/>
    </row>
    <row r="58" spans="2:15" x14ac:dyDescent="0.25">
      <c r="B58" s="145">
        <v>50</v>
      </c>
      <c r="C58" s="148" t="s">
        <v>187</v>
      </c>
      <c r="D58" s="168">
        <v>67.134221330000003</v>
      </c>
      <c r="E58" s="169">
        <v>19.252221647860001</v>
      </c>
      <c r="F58" s="149"/>
      <c r="G58" s="149"/>
      <c r="H58" s="168">
        <v>67.134221330000003</v>
      </c>
      <c r="I58" s="169">
        <v>0</v>
      </c>
      <c r="J58" s="149"/>
      <c r="K58" s="149"/>
      <c r="L58" s="168">
        <v>67.134221330000003</v>
      </c>
      <c r="M58" s="169">
        <v>19.252221647860001</v>
      </c>
      <c r="N58" s="149"/>
      <c r="O58" s="149"/>
    </row>
    <row r="59" spans="2:15" x14ac:dyDescent="0.25">
      <c r="B59" s="145">
        <v>51</v>
      </c>
      <c r="C59" s="148" t="s">
        <v>188</v>
      </c>
      <c r="D59" s="168">
        <v>84.693789129999999</v>
      </c>
      <c r="E59" s="169">
        <v>11.399747379704401</v>
      </c>
      <c r="F59" s="149"/>
      <c r="G59" s="149"/>
      <c r="H59" s="168">
        <v>84.693789129999999</v>
      </c>
      <c r="I59" s="169">
        <v>0</v>
      </c>
      <c r="J59" s="149"/>
      <c r="K59" s="149"/>
      <c r="L59" s="168">
        <v>84.693789129999999</v>
      </c>
      <c r="M59" s="169">
        <v>11.399747379704401</v>
      </c>
      <c r="N59" s="149"/>
      <c r="O59" s="149"/>
    </row>
    <row r="60" spans="2:15" x14ac:dyDescent="0.25">
      <c r="B60" s="145">
        <v>52</v>
      </c>
      <c r="C60" s="148" t="s">
        <v>189</v>
      </c>
      <c r="D60" s="168">
        <v>46.098649630000004</v>
      </c>
      <c r="E60" s="169">
        <v>27.878723962599999</v>
      </c>
      <c r="F60" s="149"/>
      <c r="G60" s="149"/>
      <c r="H60" s="168">
        <v>46.098649630000004</v>
      </c>
      <c r="I60" s="169">
        <v>0</v>
      </c>
      <c r="J60" s="149"/>
      <c r="K60" s="149"/>
      <c r="L60" s="168">
        <v>46.098649630000004</v>
      </c>
      <c r="M60" s="169">
        <v>27.878723962599999</v>
      </c>
      <c r="N60" s="149"/>
      <c r="O60" s="149"/>
    </row>
    <row r="61" spans="2:15" x14ac:dyDescent="0.25">
      <c r="B61" s="145">
        <v>53</v>
      </c>
      <c r="C61" s="148" t="s">
        <v>190</v>
      </c>
      <c r="D61" s="168">
        <v>125.18855497</v>
      </c>
      <c r="E61" s="169">
        <v>26.2895965437</v>
      </c>
      <c r="F61" s="149"/>
      <c r="G61" s="149"/>
      <c r="H61" s="168">
        <v>125.18855497</v>
      </c>
      <c r="I61" s="169">
        <v>0</v>
      </c>
      <c r="J61" s="149"/>
      <c r="K61" s="149"/>
      <c r="L61" s="168">
        <v>125.18855497</v>
      </c>
      <c r="M61" s="169">
        <v>26.2895965437</v>
      </c>
      <c r="N61" s="149"/>
      <c r="O61" s="149"/>
    </row>
    <row r="62" spans="2:15" x14ac:dyDescent="0.25">
      <c r="B62" s="145">
        <v>54</v>
      </c>
      <c r="C62" s="148" t="s">
        <v>191</v>
      </c>
      <c r="D62" s="168">
        <v>1.0405884599999999</v>
      </c>
      <c r="E62" s="169">
        <v>0</v>
      </c>
      <c r="F62" s="149"/>
      <c r="G62" s="149"/>
      <c r="H62" s="168">
        <v>1.0405884599999999</v>
      </c>
      <c r="I62" s="169">
        <v>0</v>
      </c>
      <c r="J62" s="149"/>
      <c r="K62" s="149"/>
      <c r="L62" s="168">
        <v>1.0405884599999999</v>
      </c>
      <c r="M62" s="169">
        <v>0</v>
      </c>
      <c r="N62" s="149"/>
      <c r="O62" s="149"/>
    </row>
    <row r="63" spans="2:15" x14ac:dyDescent="0.25">
      <c r="B63" s="145">
        <v>55</v>
      </c>
      <c r="C63" s="148" t="s">
        <v>192</v>
      </c>
      <c r="D63" s="168">
        <v>125.90772975</v>
      </c>
      <c r="E63" s="169">
        <v>11.933724551260001</v>
      </c>
      <c r="F63" s="149"/>
      <c r="G63" s="149"/>
      <c r="H63" s="168">
        <v>125.90772975</v>
      </c>
      <c r="I63" s="169">
        <v>0</v>
      </c>
      <c r="J63" s="149"/>
      <c r="K63" s="149"/>
      <c r="L63" s="168">
        <v>125.90772975</v>
      </c>
      <c r="M63" s="169">
        <v>11.933724551260001</v>
      </c>
      <c r="N63" s="149"/>
      <c r="O63" s="149"/>
    </row>
    <row r="64" spans="2:15" x14ac:dyDescent="0.25">
      <c r="B64" s="145">
        <v>56</v>
      </c>
      <c r="C64" s="148" t="s">
        <v>193</v>
      </c>
      <c r="D64" s="168">
        <v>9.1908758600000002</v>
      </c>
      <c r="E64" s="169">
        <v>2.8921136885199998</v>
      </c>
      <c r="F64" s="149"/>
      <c r="G64" s="149"/>
      <c r="H64" s="168">
        <v>9.1908758600000002</v>
      </c>
      <c r="I64" s="169">
        <v>0</v>
      </c>
      <c r="J64" s="149"/>
      <c r="K64" s="149"/>
      <c r="L64" s="168">
        <v>9.1908758600000002</v>
      </c>
      <c r="M64" s="169">
        <v>2.8921136885199998</v>
      </c>
      <c r="N64" s="149"/>
      <c r="O64" s="149"/>
    </row>
    <row r="65" spans="2:15" x14ac:dyDescent="0.25">
      <c r="B65" s="145">
        <v>57</v>
      </c>
      <c r="C65" s="148" t="s">
        <v>194</v>
      </c>
      <c r="D65" s="168">
        <v>17.442300539999998</v>
      </c>
      <c r="E65" s="169">
        <v>0</v>
      </c>
      <c r="F65" s="149"/>
      <c r="G65" s="149"/>
      <c r="H65" s="168">
        <v>17.442300539999998</v>
      </c>
      <c r="I65" s="169">
        <v>0</v>
      </c>
      <c r="J65" s="149"/>
      <c r="K65" s="149"/>
      <c r="L65" s="168">
        <v>17.442300539999998</v>
      </c>
      <c r="M65" s="169">
        <v>0</v>
      </c>
      <c r="N65" s="149"/>
      <c r="O65" s="149"/>
    </row>
    <row r="66" spans="2:15" x14ac:dyDescent="0.25">
      <c r="B66" s="145">
        <v>58</v>
      </c>
      <c r="C66" s="148" t="s">
        <v>195</v>
      </c>
      <c r="D66" s="168">
        <v>8.3921826500000005</v>
      </c>
      <c r="E66" s="169">
        <v>0</v>
      </c>
      <c r="F66" s="149"/>
      <c r="G66" s="149"/>
      <c r="H66" s="168">
        <v>8.3921826500000005</v>
      </c>
      <c r="I66" s="169">
        <v>0</v>
      </c>
      <c r="J66" s="149"/>
      <c r="K66" s="149"/>
      <c r="L66" s="168">
        <v>8.3921826500000005</v>
      </c>
      <c r="M66" s="169">
        <v>0</v>
      </c>
      <c r="N66" s="149"/>
      <c r="O66" s="149"/>
    </row>
    <row r="67" spans="2:15" x14ac:dyDescent="0.25">
      <c r="B67" s="145">
        <v>59</v>
      </c>
      <c r="C67" s="148" t="s">
        <v>196</v>
      </c>
      <c r="D67" s="168">
        <v>55.19675745</v>
      </c>
      <c r="E67" s="169">
        <v>22.9618510992</v>
      </c>
      <c r="F67" s="149"/>
      <c r="G67" s="149"/>
      <c r="H67" s="168">
        <v>55.19675745</v>
      </c>
      <c r="I67" s="169">
        <v>0</v>
      </c>
      <c r="J67" s="149"/>
      <c r="K67" s="149"/>
      <c r="L67" s="168">
        <v>55.19675745</v>
      </c>
      <c r="M67" s="169">
        <v>22.9618510992</v>
      </c>
      <c r="N67" s="149"/>
      <c r="O67" s="149"/>
    </row>
    <row r="68" spans="2:15" x14ac:dyDescent="0.25">
      <c r="B68" s="145">
        <v>60</v>
      </c>
      <c r="C68" s="148" t="s">
        <v>197</v>
      </c>
      <c r="D68" s="168">
        <v>65.845963229999896</v>
      </c>
      <c r="E68" s="169">
        <v>17.79502109825</v>
      </c>
      <c r="F68" s="149"/>
      <c r="G68" s="149"/>
      <c r="H68" s="168">
        <v>65.845963229999896</v>
      </c>
      <c r="I68" s="169">
        <v>0</v>
      </c>
      <c r="J68" s="149"/>
      <c r="K68" s="149"/>
      <c r="L68" s="168">
        <v>65.845963229999896</v>
      </c>
      <c r="M68" s="169">
        <v>17.79502109825</v>
      </c>
      <c r="N68" s="149"/>
      <c r="O68" s="149"/>
    </row>
    <row r="69" spans="2:15" x14ac:dyDescent="0.25">
      <c r="B69" s="145">
        <v>61</v>
      </c>
      <c r="C69" s="148" t="s">
        <v>198</v>
      </c>
      <c r="D69" s="168">
        <v>15.308180380000001</v>
      </c>
      <c r="E69" s="169">
        <v>13.005830050847999</v>
      </c>
      <c r="F69" s="149"/>
      <c r="G69" s="149"/>
      <c r="H69" s="168">
        <v>15.308180380000001</v>
      </c>
      <c r="I69" s="169">
        <v>0</v>
      </c>
      <c r="J69" s="149"/>
      <c r="K69" s="149"/>
      <c r="L69" s="168">
        <v>15.308180380000001</v>
      </c>
      <c r="M69" s="169">
        <v>13.005830050847999</v>
      </c>
      <c r="N69" s="149"/>
      <c r="O69" s="149"/>
    </row>
    <row r="70" spans="2:15" x14ac:dyDescent="0.25">
      <c r="B70" s="145">
        <v>62</v>
      </c>
      <c r="C70" s="148" t="s">
        <v>199</v>
      </c>
      <c r="D70" s="168">
        <v>0.41677881</v>
      </c>
      <c r="E70" s="169">
        <v>0.30158978869999997</v>
      </c>
      <c r="F70" s="149"/>
      <c r="G70" s="149"/>
      <c r="H70" s="168">
        <v>0.41677881</v>
      </c>
      <c r="I70" s="169">
        <v>0</v>
      </c>
      <c r="J70" s="149"/>
      <c r="K70" s="149"/>
      <c r="L70" s="168">
        <v>0.41677881</v>
      </c>
      <c r="M70" s="169">
        <v>0.30158978869999997</v>
      </c>
      <c r="N70" s="149"/>
      <c r="O70" s="149"/>
    </row>
    <row r="71" spans="2:15" x14ac:dyDescent="0.25">
      <c r="B71" s="145">
        <v>63</v>
      </c>
      <c r="C71" s="148" t="s">
        <v>200</v>
      </c>
      <c r="D71" s="168">
        <v>0.39841855999999998</v>
      </c>
      <c r="E71" s="169">
        <v>0.1872567232</v>
      </c>
      <c r="F71" s="149"/>
      <c r="G71" s="149"/>
      <c r="H71" s="168">
        <v>0.39841855999999998</v>
      </c>
      <c r="I71" s="169">
        <v>0</v>
      </c>
      <c r="J71" s="149"/>
      <c r="K71" s="149"/>
      <c r="L71" s="168">
        <v>0.39841855999999998</v>
      </c>
      <c r="M71" s="169">
        <v>0.1872567232</v>
      </c>
      <c r="N71" s="149"/>
      <c r="O71" s="149"/>
    </row>
    <row r="72" spans="2:15" x14ac:dyDescent="0.25">
      <c r="B72" s="145">
        <v>64</v>
      </c>
      <c r="C72" s="148" t="s">
        <v>201</v>
      </c>
      <c r="D72" s="168">
        <v>0.82117804999999999</v>
      </c>
      <c r="E72" s="169">
        <v>5.0403908709000002E-2</v>
      </c>
      <c r="F72" s="149"/>
      <c r="G72" s="149"/>
      <c r="H72" s="168">
        <v>0.82117804999999999</v>
      </c>
      <c r="I72" s="169">
        <v>0</v>
      </c>
      <c r="J72" s="149"/>
      <c r="K72" s="149"/>
      <c r="L72" s="168">
        <v>0.82117804999999999</v>
      </c>
      <c r="M72" s="169">
        <v>5.0403908709000002E-2</v>
      </c>
      <c r="N72" s="149"/>
      <c r="O72" s="149"/>
    </row>
    <row r="73" spans="2:15" x14ac:dyDescent="0.25">
      <c r="B73" s="145">
        <v>65</v>
      </c>
      <c r="C73" s="148" t="s">
        <v>202</v>
      </c>
      <c r="D73" s="168">
        <v>3.7108800000000002E-3</v>
      </c>
      <c r="E73" s="169">
        <v>0</v>
      </c>
      <c r="F73" s="149"/>
      <c r="G73" s="149"/>
      <c r="H73" s="168">
        <v>3.7108800000000002E-3</v>
      </c>
      <c r="I73" s="169">
        <v>0</v>
      </c>
      <c r="J73" s="149"/>
      <c r="K73" s="149"/>
      <c r="L73" s="168">
        <v>3.7108800000000002E-3</v>
      </c>
      <c r="M73" s="169">
        <v>0</v>
      </c>
      <c r="N73" s="149"/>
      <c r="O73" s="149"/>
    </row>
    <row r="74" spans="2:15" x14ac:dyDescent="0.25">
      <c r="B74" s="145">
        <v>66</v>
      </c>
      <c r="C74" s="148" t="s">
        <v>203</v>
      </c>
      <c r="D74" s="168">
        <v>1.6620876</v>
      </c>
      <c r="E74" s="169">
        <v>0</v>
      </c>
      <c r="F74" s="149"/>
      <c r="G74" s="149"/>
      <c r="H74" s="168">
        <v>1.6620876</v>
      </c>
      <c r="I74" s="169">
        <v>0</v>
      </c>
      <c r="J74" s="149"/>
      <c r="K74" s="149"/>
      <c r="L74" s="168">
        <v>1.6620876</v>
      </c>
      <c r="M74" s="169">
        <v>0</v>
      </c>
      <c r="N74" s="149"/>
      <c r="O74" s="149"/>
    </row>
    <row r="75" spans="2:15" x14ac:dyDescent="0.25">
      <c r="B75" s="145">
        <v>67</v>
      </c>
      <c r="C75" s="148" t="s">
        <v>204</v>
      </c>
      <c r="D75" s="168">
        <v>2.3670200000000001E-3</v>
      </c>
      <c r="E75" s="169">
        <v>0</v>
      </c>
      <c r="F75" s="149"/>
      <c r="G75" s="149"/>
      <c r="H75" s="168">
        <v>2.3670200000000001E-3</v>
      </c>
      <c r="I75" s="169">
        <v>0</v>
      </c>
      <c r="J75" s="149"/>
      <c r="K75" s="149"/>
      <c r="L75" s="168">
        <v>2.3670200000000001E-3</v>
      </c>
      <c r="M75" s="169">
        <v>0</v>
      </c>
      <c r="N75" s="149"/>
      <c r="O75" s="149"/>
    </row>
    <row r="76" spans="2:15" x14ac:dyDescent="0.25">
      <c r="B76" s="145">
        <v>68</v>
      </c>
      <c r="C76" s="148" t="s">
        <v>205</v>
      </c>
      <c r="D76" s="168">
        <v>10.58413453</v>
      </c>
      <c r="E76" s="169">
        <v>0</v>
      </c>
      <c r="F76" s="149"/>
      <c r="G76" s="149"/>
      <c r="H76" s="168">
        <v>10.58413453</v>
      </c>
      <c r="I76" s="169">
        <v>0</v>
      </c>
      <c r="J76" s="149"/>
      <c r="K76" s="149"/>
      <c r="L76" s="168">
        <v>10.58413453</v>
      </c>
      <c r="M76" s="169">
        <v>0</v>
      </c>
      <c r="N76" s="149"/>
      <c r="O76" s="149"/>
    </row>
    <row r="77" spans="2:15" x14ac:dyDescent="0.25">
      <c r="B77" s="145">
        <v>69</v>
      </c>
      <c r="C77" s="148" t="s">
        <v>206</v>
      </c>
      <c r="D77" s="168">
        <v>1.2320000000000001E-5</v>
      </c>
      <c r="E77" s="169">
        <v>0</v>
      </c>
      <c r="F77" s="149"/>
      <c r="G77" s="149"/>
      <c r="H77" s="168">
        <v>1.2320000000000001E-5</v>
      </c>
      <c r="I77" s="169">
        <v>0</v>
      </c>
      <c r="J77" s="149"/>
      <c r="K77" s="149"/>
      <c r="L77" s="168">
        <v>1.2320000000000001E-5</v>
      </c>
      <c r="M77" s="169">
        <v>0</v>
      </c>
      <c r="N77" s="149"/>
      <c r="O77" s="149"/>
    </row>
    <row r="78" spans="2:15" x14ac:dyDescent="0.25">
      <c r="B78" s="145">
        <v>70</v>
      </c>
      <c r="C78" s="148" t="s">
        <v>207</v>
      </c>
      <c r="D78" s="168">
        <v>3.1851330000000004E-2</v>
      </c>
      <c r="E78" s="169">
        <v>0</v>
      </c>
      <c r="F78" s="149"/>
      <c r="G78" s="149"/>
      <c r="H78" s="168">
        <v>3.1851330000000004E-2</v>
      </c>
      <c r="I78" s="169">
        <v>0</v>
      </c>
      <c r="J78" s="149"/>
      <c r="K78" s="149"/>
      <c r="L78" s="168">
        <v>3.1851330000000004E-2</v>
      </c>
      <c r="M78" s="169">
        <v>0</v>
      </c>
      <c r="N78" s="149"/>
      <c r="O78" s="149"/>
    </row>
    <row r="79" spans="2:15" x14ac:dyDescent="0.25">
      <c r="B79" s="145">
        <v>71</v>
      </c>
      <c r="C79" s="148" t="s">
        <v>208</v>
      </c>
      <c r="D79" s="168">
        <v>136.05166037000001</v>
      </c>
      <c r="E79" s="169">
        <v>15.50988928218</v>
      </c>
      <c r="F79" s="149"/>
      <c r="G79" s="149"/>
      <c r="H79" s="168">
        <v>136.05166037000001</v>
      </c>
      <c r="I79" s="169">
        <v>0</v>
      </c>
      <c r="J79" s="149"/>
      <c r="K79" s="149"/>
      <c r="L79" s="168">
        <v>136.05166037000001</v>
      </c>
      <c r="M79" s="169">
        <v>15.50988928218</v>
      </c>
      <c r="N79" s="149"/>
      <c r="O79" s="149"/>
    </row>
    <row r="80" spans="2:15" x14ac:dyDescent="0.25">
      <c r="B80" s="145">
        <v>72</v>
      </c>
      <c r="C80" s="148" t="s">
        <v>209</v>
      </c>
      <c r="D80" s="168">
        <v>75.776537500000003</v>
      </c>
      <c r="E80" s="169">
        <v>0</v>
      </c>
      <c r="F80" s="149"/>
      <c r="G80" s="149"/>
      <c r="H80" s="168">
        <v>75.776537500000003</v>
      </c>
      <c r="I80" s="169">
        <v>0</v>
      </c>
      <c r="J80" s="149"/>
      <c r="K80" s="149"/>
      <c r="L80" s="168">
        <v>75.776537500000003</v>
      </c>
      <c r="M80" s="169">
        <v>0</v>
      </c>
      <c r="N80" s="149"/>
      <c r="O80" s="149"/>
    </row>
    <row r="81" spans="2:15" x14ac:dyDescent="0.25">
      <c r="B81" s="145">
        <v>73</v>
      </c>
      <c r="C81" s="148" t="s">
        <v>210</v>
      </c>
      <c r="D81" s="168">
        <v>30.308026699999999</v>
      </c>
      <c r="E81" s="169">
        <v>0</v>
      </c>
      <c r="F81" s="149"/>
      <c r="G81" s="149"/>
      <c r="H81" s="168">
        <v>30.308026699999999</v>
      </c>
      <c r="I81" s="169">
        <v>0</v>
      </c>
      <c r="J81" s="149"/>
      <c r="K81" s="149"/>
      <c r="L81" s="168">
        <v>30.308026699999999</v>
      </c>
      <c r="M81" s="169">
        <v>0</v>
      </c>
      <c r="N81" s="149"/>
      <c r="O81" s="149"/>
    </row>
    <row r="82" spans="2:15" x14ac:dyDescent="0.25">
      <c r="B82" s="145">
        <v>74</v>
      </c>
      <c r="C82" s="148" t="s">
        <v>211</v>
      </c>
      <c r="D82" s="168">
        <v>3.0300150600000002</v>
      </c>
      <c r="E82" s="169">
        <v>0</v>
      </c>
      <c r="F82" s="149"/>
      <c r="G82" s="149"/>
      <c r="H82" s="168">
        <v>3.0300150600000002</v>
      </c>
      <c r="I82" s="169">
        <v>0</v>
      </c>
      <c r="J82" s="149"/>
      <c r="K82" s="149"/>
      <c r="L82" s="168">
        <v>3.0300150600000002</v>
      </c>
      <c r="M82" s="169">
        <v>0</v>
      </c>
      <c r="N82" s="149"/>
      <c r="O82" s="149"/>
    </row>
    <row r="83" spans="2:15" x14ac:dyDescent="0.25">
      <c r="B83" s="145">
        <v>75</v>
      </c>
      <c r="C83" s="148" t="s">
        <v>212</v>
      </c>
      <c r="D83" s="168">
        <v>19.940000000000001</v>
      </c>
      <c r="E83" s="169">
        <v>0</v>
      </c>
      <c r="F83" s="149"/>
      <c r="G83" s="149"/>
      <c r="H83" s="168">
        <v>19.940000000000001</v>
      </c>
      <c r="I83" s="169">
        <v>0</v>
      </c>
      <c r="J83" s="149"/>
      <c r="K83" s="149"/>
      <c r="L83" s="168">
        <v>19.940000000000001</v>
      </c>
      <c r="M83" s="169">
        <v>0</v>
      </c>
      <c r="N83" s="149"/>
      <c r="O83" s="149"/>
    </row>
    <row r="84" spans="2:15" x14ac:dyDescent="0.25">
      <c r="B84" s="145">
        <v>76</v>
      </c>
      <c r="C84" s="148" t="s">
        <v>213</v>
      </c>
      <c r="D84" s="168">
        <v>1.3688E-4</v>
      </c>
      <c r="E84" s="169">
        <v>0</v>
      </c>
      <c r="F84" s="149"/>
      <c r="G84" s="149"/>
      <c r="H84" s="168">
        <v>1.3688E-4</v>
      </c>
      <c r="I84" s="169">
        <v>0</v>
      </c>
      <c r="J84" s="149"/>
      <c r="K84" s="149"/>
      <c r="L84" s="168">
        <v>1.3688E-4</v>
      </c>
      <c r="M84" s="169">
        <v>0</v>
      </c>
      <c r="N84" s="149"/>
      <c r="O84" s="149"/>
    </row>
    <row r="85" spans="2:15" x14ac:dyDescent="0.25">
      <c r="B85" s="145">
        <v>77</v>
      </c>
      <c r="C85" s="148" t="s">
        <v>214</v>
      </c>
      <c r="D85" s="168">
        <v>0.6705913</v>
      </c>
      <c r="E85" s="169">
        <v>0</v>
      </c>
      <c r="F85" s="149"/>
      <c r="G85" s="149"/>
      <c r="H85" s="168">
        <v>0.6705913</v>
      </c>
      <c r="I85" s="169">
        <v>0</v>
      </c>
      <c r="J85" s="149"/>
      <c r="K85" s="149"/>
      <c r="L85" s="168">
        <v>0.6705913</v>
      </c>
      <c r="M85" s="169">
        <v>0</v>
      </c>
      <c r="N85" s="149"/>
      <c r="O85" s="149"/>
    </row>
    <row r="86" spans="2:15" x14ac:dyDescent="0.25">
      <c r="B86" s="145">
        <v>78</v>
      </c>
      <c r="C86" s="148" t="s">
        <v>215</v>
      </c>
      <c r="D86" s="168">
        <v>36.350366969999996</v>
      </c>
      <c r="E86" s="169">
        <v>5.58787911744</v>
      </c>
      <c r="F86" s="149"/>
      <c r="G86" s="149"/>
      <c r="H86" s="168">
        <v>36.350366969999996</v>
      </c>
      <c r="I86" s="169">
        <v>0</v>
      </c>
      <c r="J86" s="149"/>
      <c r="K86" s="149"/>
      <c r="L86" s="168">
        <v>36.350366969999996</v>
      </c>
      <c r="M86" s="169">
        <v>5.58787911744</v>
      </c>
      <c r="N86" s="149"/>
      <c r="O86" s="149"/>
    </row>
    <row r="87" spans="2:15" x14ac:dyDescent="0.25">
      <c r="B87" s="145">
        <v>79</v>
      </c>
      <c r="C87" s="148" t="s">
        <v>216</v>
      </c>
      <c r="D87" s="168">
        <v>120.1046225</v>
      </c>
      <c r="E87" s="169">
        <v>9.5222231734099996</v>
      </c>
      <c r="F87" s="149"/>
      <c r="G87" s="149"/>
      <c r="H87" s="168">
        <v>120.1046225</v>
      </c>
      <c r="I87" s="169">
        <v>0</v>
      </c>
      <c r="J87" s="149"/>
      <c r="K87" s="149"/>
      <c r="L87" s="168">
        <v>120.1046225</v>
      </c>
      <c r="M87" s="169">
        <v>9.5222231734099996</v>
      </c>
      <c r="N87" s="149"/>
      <c r="O87" s="149"/>
    </row>
    <row r="88" spans="2:15" x14ac:dyDescent="0.25">
      <c r="B88" s="145">
        <v>80</v>
      </c>
      <c r="C88" s="148" t="s">
        <v>217</v>
      </c>
      <c r="D88" s="168">
        <v>3.5</v>
      </c>
      <c r="E88" s="169">
        <v>0</v>
      </c>
      <c r="F88" s="149"/>
      <c r="G88" s="149"/>
      <c r="H88" s="168">
        <v>3.5</v>
      </c>
      <c r="I88" s="169">
        <v>0</v>
      </c>
      <c r="J88" s="149"/>
      <c r="K88" s="149"/>
      <c r="L88" s="168">
        <v>3.5</v>
      </c>
      <c r="M88" s="169">
        <v>0</v>
      </c>
      <c r="N88" s="149"/>
      <c r="O88" s="149"/>
    </row>
    <row r="89" spans="2:15" x14ac:dyDescent="0.25">
      <c r="B89" s="145">
        <v>81</v>
      </c>
      <c r="C89" s="148" t="s">
        <v>218</v>
      </c>
      <c r="D89" s="168">
        <v>2.5184600000000001E-3</v>
      </c>
      <c r="E89" s="169">
        <v>1.5261867600000001E-3</v>
      </c>
      <c r="F89" s="149"/>
      <c r="G89" s="149"/>
      <c r="H89" s="168">
        <v>2.5184600000000001E-3</v>
      </c>
      <c r="I89" s="169">
        <v>0</v>
      </c>
      <c r="J89" s="149"/>
      <c r="K89" s="149"/>
      <c r="L89" s="168">
        <v>2.5184600000000001E-3</v>
      </c>
      <c r="M89" s="169">
        <v>1.5261867600000001E-3</v>
      </c>
      <c r="N89" s="149"/>
      <c r="O89" s="149"/>
    </row>
    <row r="90" spans="2:15" x14ac:dyDescent="0.25">
      <c r="B90" s="145">
        <v>82</v>
      </c>
      <c r="C90" s="148" t="s">
        <v>219</v>
      </c>
      <c r="D90" s="168">
        <v>31.118618429999998</v>
      </c>
      <c r="E90" s="169">
        <v>0.17396824465999999</v>
      </c>
      <c r="F90" s="149"/>
      <c r="G90" s="149"/>
      <c r="H90" s="168">
        <v>31.118618429999998</v>
      </c>
      <c r="I90" s="169">
        <v>0</v>
      </c>
      <c r="J90" s="149"/>
      <c r="K90" s="149"/>
      <c r="L90" s="168">
        <v>31.118618429999998</v>
      </c>
      <c r="M90" s="169">
        <v>0.17396824465999999</v>
      </c>
      <c r="N90" s="149"/>
      <c r="O90" s="149"/>
    </row>
    <row r="91" spans="2:15" x14ac:dyDescent="0.25">
      <c r="B91" s="145">
        <v>93</v>
      </c>
      <c r="C91" s="148" t="s">
        <v>220</v>
      </c>
      <c r="D91" s="168">
        <v>94.272001400000008</v>
      </c>
      <c r="E91" s="169">
        <v>7.4210947589199998</v>
      </c>
      <c r="F91" s="149"/>
      <c r="G91" s="149"/>
      <c r="H91" s="168">
        <v>94.272001400000008</v>
      </c>
      <c r="I91" s="169">
        <v>0</v>
      </c>
      <c r="J91" s="149"/>
      <c r="K91" s="149"/>
      <c r="L91" s="168">
        <v>94.272001400000008</v>
      </c>
      <c r="M91" s="169">
        <v>7.4210947589199998</v>
      </c>
      <c r="N91" s="149"/>
      <c r="O91" s="149"/>
    </row>
    <row r="92" spans="2:15" x14ac:dyDescent="0.25">
      <c r="B92" s="145">
        <v>94</v>
      </c>
      <c r="C92" s="148" t="s">
        <v>221</v>
      </c>
      <c r="D92" s="168">
        <v>5.1654145400000004</v>
      </c>
      <c r="E92" s="169">
        <v>0.36157901779999996</v>
      </c>
      <c r="F92" s="149"/>
      <c r="G92" s="149"/>
      <c r="H92" s="168">
        <v>5.1654145400000004</v>
      </c>
      <c r="I92" s="169">
        <v>0</v>
      </c>
      <c r="J92" s="149"/>
      <c r="K92" s="149"/>
      <c r="L92" s="168">
        <v>5.1654145400000004</v>
      </c>
      <c r="M92" s="169">
        <v>0.36157901779999996</v>
      </c>
      <c r="N92" s="149"/>
      <c r="O92" s="149"/>
    </row>
    <row r="93" spans="2:15" x14ac:dyDescent="0.25">
      <c r="B93" s="145">
        <v>95</v>
      </c>
      <c r="C93" s="148" t="s">
        <v>222</v>
      </c>
      <c r="D93" s="168">
        <v>1.3480663700000002</v>
      </c>
      <c r="E93" s="169">
        <v>0</v>
      </c>
      <c r="F93" s="149"/>
      <c r="G93" s="149"/>
      <c r="H93" s="168">
        <v>1.3480663700000002</v>
      </c>
      <c r="I93" s="169">
        <v>0</v>
      </c>
      <c r="J93" s="149"/>
      <c r="K93" s="149"/>
      <c r="L93" s="168">
        <v>1.3480663700000002</v>
      </c>
      <c r="M93" s="169">
        <v>0</v>
      </c>
      <c r="N93" s="149"/>
      <c r="O93" s="149"/>
    </row>
    <row r="94" spans="2:15" x14ac:dyDescent="0.25">
      <c r="B94" s="145">
        <v>96</v>
      </c>
      <c r="C94" s="148" t="s">
        <v>223</v>
      </c>
      <c r="D94" s="168">
        <v>28.636698629999898</v>
      </c>
      <c r="E94" s="169">
        <v>0</v>
      </c>
      <c r="F94" s="149"/>
      <c r="G94" s="149"/>
      <c r="H94" s="168">
        <v>28.636698629999898</v>
      </c>
      <c r="I94" s="169">
        <v>0</v>
      </c>
      <c r="J94" s="149"/>
      <c r="K94" s="149"/>
      <c r="L94" s="168">
        <v>28.636698629999898</v>
      </c>
      <c r="M94" s="169">
        <v>0</v>
      </c>
      <c r="N94" s="149"/>
      <c r="O94" s="149"/>
    </row>
    <row r="95" spans="2:15" x14ac:dyDescent="0.25">
      <c r="B95" s="145">
        <v>97</v>
      </c>
      <c r="C95" s="148" t="s">
        <v>224</v>
      </c>
      <c r="D95" s="168">
        <v>3.5276290000000002E-2</v>
      </c>
      <c r="E95" s="169">
        <v>0</v>
      </c>
      <c r="F95" s="149"/>
      <c r="G95" s="149"/>
      <c r="H95" s="168">
        <v>3.5276290000000002E-2</v>
      </c>
      <c r="I95" s="169">
        <v>0</v>
      </c>
      <c r="J95" s="149"/>
      <c r="K95" s="149"/>
      <c r="L95" s="168">
        <v>3.5276290000000002E-2</v>
      </c>
      <c r="M95" s="169">
        <v>0</v>
      </c>
      <c r="N95" s="149"/>
      <c r="O95" s="149"/>
    </row>
    <row r="96" spans="2:15" s="151" customFormat="1" x14ac:dyDescent="0.25">
      <c r="B96" s="145">
        <v>114</v>
      </c>
      <c r="C96" s="148" t="s">
        <v>229</v>
      </c>
      <c r="D96" s="168">
        <v>1137.3969929500001</v>
      </c>
      <c r="E96" s="169">
        <v>224.22545858297983</v>
      </c>
      <c r="F96" s="149"/>
      <c r="G96" s="149"/>
      <c r="H96" s="168">
        <v>1137.3969929500001</v>
      </c>
      <c r="I96" s="169">
        <v>1.3339312506620002</v>
      </c>
      <c r="J96" s="150"/>
      <c r="K96" s="150"/>
      <c r="L96" s="168">
        <v>1137.3969929500001</v>
      </c>
      <c r="M96" s="169">
        <v>225.55938983364183</v>
      </c>
      <c r="N96" s="150"/>
      <c r="O96" s="150"/>
    </row>
    <row r="97" spans="2:17" x14ac:dyDescent="0.25">
      <c r="B97" s="177" t="s">
        <v>282</v>
      </c>
    </row>
    <row r="98" spans="2:17" x14ac:dyDescent="0.25">
      <c r="B98" s="177" t="s">
        <v>283</v>
      </c>
    </row>
    <row r="100" spans="2:17" x14ac:dyDescent="0.25">
      <c r="D100" s="153"/>
      <c r="E100" s="153"/>
      <c r="H100" s="153"/>
      <c r="I100" s="153"/>
      <c r="L100" s="153"/>
      <c r="M100" s="153"/>
    </row>
    <row r="103" spans="2:17" x14ac:dyDescent="0.3">
      <c r="B103" s="108"/>
      <c r="C103" s="108"/>
      <c r="D103" s="108"/>
      <c r="E103" s="108"/>
      <c r="F103" s="108"/>
      <c r="G103" s="108"/>
      <c r="H103" s="108"/>
      <c r="I103" s="108"/>
      <c r="J103" s="108"/>
      <c r="K103" s="108"/>
      <c r="L103" s="108"/>
      <c r="M103" s="108"/>
      <c r="N103" s="108"/>
      <c r="O103" s="108"/>
      <c r="P103" s="108"/>
      <c r="Q103" s="108"/>
    </row>
    <row r="104" spans="2:17" x14ac:dyDescent="0.3">
      <c r="B104" s="108"/>
      <c r="C104" s="108"/>
      <c r="D104" s="108"/>
      <c r="E104" s="108"/>
      <c r="F104" s="108"/>
      <c r="G104" s="108"/>
      <c r="H104" s="108"/>
      <c r="I104" s="108"/>
      <c r="J104" s="108"/>
      <c r="K104" s="108"/>
      <c r="L104" s="108"/>
      <c r="M104" s="108"/>
      <c r="N104" s="108"/>
      <c r="O104" s="108"/>
      <c r="P104" s="108"/>
      <c r="Q104" s="108"/>
    </row>
    <row r="105" spans="2:17" x14ac:dyDescent="0.3">
      <c r="B105" s="108"/>
      <c r="C105" s="108"/>
      <c r="D105" s="108"/>
      <c r="E105" s="108"/>
      <c r="F105" s="108"/>
      <c r="G105" s="108"/>
      <c r="H105" s="108"/>
      <c r="I105" s="108"/>
      <c r="J105" s="108"/>
      <c r="K105" s="108"/>
      <c r="L105" s="108"/>
      <c r="M105" s="108"/>
      <c r="N105" s="108"/>
      <c r="O105" s="108"/>
      <c r="P105" s="108"/>
      <c r="Q105" s="108"/>
    </row>
    <row r="106" spans="2:17" x14ac:dyDescent="0.3">
      <c r="B106" s="108"/>
      <c r="C106" s="108"/>
      <c r="D106" s="108"/>
      <c r="E106" s="108"/>
      <c r="F106" s="108"/>
      <c r="G106" s="108"/>
      <c r="H106" s="108"/>
      <c r="I106" s="108"/>
      <c r="J106" s="108"/>
      <c r="K106" s="108"/>
      <c r="L106" s="108"/>
      <c r="M106" s="108"/>
      <c r="N106" s="108"/>
      <c r="O106" s="108"/>
      <c r="P106" s="108"/>
      <c r="Q106" s="108"/>
    </row>
    <row r="107" spans="2:17" x14ac:dyDescent="0.3">
      <c r="B107" s="108"/>
      <c r="C107" s="108"/>
      <c r="D107" s="108"/>
      <c r="E107" s="108"/>
      <c r="F107" s="108"/>
      <c r="G107" s="108"/>
      <c r="H107" s="108"/>
      <c r="I107" s="108"/>
      <c r="J107" s="108"/>
      <c r="K107" s="108"/>
      <c r="L107" s="108"/>
      <c r="M107" s="108"/>
      <c r="N107" s="108"/>
      <c r="O107" s="108"/>
      <c r="P107" s="108"/>
      <c r="Q107" s="108"/>
    </row>
    <row r="108" spans="2:17" x14ac:dyDescent="0.3">
      <c r="B108" s="108"/>
      <c r="C108" s="108"/>
      <c r="D108" s="108"/>
      <c r="E108" s="108"/>
      <c r="F108" s="108"/>
      <c r="G108" s="108"/>
      <c r="H108" s="108"/>
      <c r="I108" s="108"/>
      <c r="J108" s="108"/>
      <c r="K108" s="108"/>
      <c r="L108" s="108"/>
      <c r="M108" s="108"/>
      <c r="N108" s="108"/>
      <c r="O108" s="108"/>
      <c r="P108" s="108"/>
      <c r="Q108" s="108"/>
    </row>
    <row r="109" spans="2:17" x14ac:dyDescent="0.3">
      <c r="B109" s="108"/>
      <c r="C109" s="108"/>
      <c r="D109" s="108"/>
      <c r="E109" s="108"/>
      <c r="F109" s="108"/>
      <c r="G109" s="108"/>
      <c r="H109" s="108"/>
      <c r="I109" s="108"/>
      <c r="J109" s="108"/>
      <c r="K109" s="108"/>
      <c r="L109" s="108"/>
      <c r="M109" s="108"/>
      <c r="N109" s="108"/>
      <c r="O109" s="108"/>
      <c r="P109" s="108"/>
      <c r="Q109" s="108"/>
    </row>
    <row r="110" spans="2:17" x14ac:dyDescent="0.3">
      <c r="B110" s="108"/>
      <c r="C110" s="108"/>
      <c r="D110" s="108"/>
      <c r="E110" s="108"/>
      <c r="F110" s="108"/>
      <c r="G110" s="108"/>
      <c r="H110" s="108"/>
      <c r="I110" s="108"/>
      <c r="J110" s="108"/>
      <c r="K110" s="108"/>
      <c r="L110" s="108"/>
      <c r="M110" s="108"/>
      <c r="N110" s="108"/>
      <c r="O110" s="108"/>
      <c r="P110" s="108"/>
      <c r="Q110" s="108"/>
    </row>
    <row r="111" spans="2:17" x14ac:dyDescent="0.3">
      <c r="B111" s="108"/>
      <c r="C111" s="108"/>
      <c r="D111" s="108"/>
      <c r="E111" s="108"/>
      <c r="F111" s="108"/>
      <c r="G111" s="108"/>
      <c r="H111" s="108"/>
      <c r="I111" s="108"/>
      <c r="J111" s="108"/>
      <c r="K111" s="108"/>
      <c r="L111" s="108"/>
      <c r="M111" s="108"/>
      <c r="N111" s="108"/>
      <c r="O111" s="108"/>
      <c r="P111" s="108"/>
      <c r="Q111" s="108"/>
    </row>
    <row r="112" spans="2:17" x14ac:dyDescent="0.3">
      <c r="B112" s="108"/>
      <c r="C112" s="108"/>
      <c r="D112" s="108"/>
      <c r="E112" s="108"/>
      <c r="F112" s="108"/>
      <c r="G112" s="108"/>
      <c r="H112" s="108"/>
      <c r="I112" s="108"/>
      <c r="J112" s="108"/>
      <c r="K112" s="108"/>
      <c r="L112" s="108"/>
      <c r="M112" s="108"/>
      <c r="N112" s="108"/>
      <c r="O112" s="108"/>
      <c r="P112" s="108"/>
      <c r="Q112" s="108"/>
    </row>
    <row r="113" spans="2:17" x14ac:dyDescent="0.3">
      <c r="B113" s="108"/>
      <c r="C113" s="108"/>
      <c r="D113" s="108"/>
      <c r="E113" s="108"/>
      <c r="F113" s="108"/>
      <c r="G113" s="108"/>
      <c r="H113" s="108"/>
      <c r="I113" s="108"/>
      <c r="J113" s="108"/>
      <c r="K113" s="108"/>
      <c r="L113" s="108"/>
      <c r="M113" s="108"/>
      <c r="N113" s="108"/>
      <c r="O113" s="108"/>
      <c r="P113" s="108"/>
      <c r="Q113" s="108"/>
    </row>
    <row r="114" spans="2:17" x14ac:dyDescent="0.3">
      <c r="B114" s="108"/>
      <c r="C114" s="108"/>
      <c r="D114" s="108"/>
      <c r="E114" s="108"/>
      <c r="F114" s="108"/>
      <c r="G114" s="108"/>
      <c r="H114" s="108"/>
      <c r="I114" s="108"/>
      <c r="J114" s="108"/>
      <c r="K114" s="108"/>
      <c r="L114" s="108"/>
      <c r="M114" s="108"/>
      <c r="N114" s="108"/>
      <c r="O114" s="108"/>
      <c r="P114" s="108"/>
      <c r="Q114" s="108"/>
    </row>
    <row r="115" spans="2:17" x14ac:dyDescent="0.3">
      <c r="B115" s="108"/>
      <c r="C115" s="108"/>
      <c r="D115" s="108"/>
      <c r="E115" s="108"/>
      <c r="F115" s="108"/>
      <c r="G115" s="108"/>
      <c r="H115" s="108"/>
      <c r="I115" s="108"/>
      <c r="J115" s="108"/>
      <c r="K115" s="108"/>
      <c r="L115" s="108"/>
      <c r="M115" s="108"/>
      <c r="N115" s="108"/>
      <c r="O115" s="108"/>
      <c r="P115" s="108"/>
      <c r="Q115" s="108"/>
    </row>
    <row r="116" spans="2:17" x14ac:dyDescent="0.3">
      <c r="B116" s="108"/>
      <c r="C116" s="108"/>
      <c r="D116" s="108"/>
      <c r="E116" s="108"/>
      <c r="F116" s="108"/>
      <c r="G116" s="108"/>
      <c r="H116" s="108"/>
      <c r="I116" s="108"/>
      <c r="J116" s="108"/>
      <c r="K116" s="108"/>
      <c r="L116" s="108"/>
      <c r="M116" s="108"/>
      <c r="N116" s="108"/>
      <c r="O116" s="108"/>
      <c r="P116" s="108"/>
      <c r="Q116" s="108"/>
    </row>
    <row r="117" spans="2:17" x14ac:dyDescent="0.3">
      <c r="B117" s="108"/>
      <c r="C117" s="108"/>
      <c r="D117" s="108"/>
      <c r="E117" s="108"/>
      <c r="F117" s="108"/>
      <c r="G117" s="108"/>
      <c r="H117" s="108"/>
      <c r="I117" s="108"/>
      <c r="J117" s="108"/>
      <c r="K117" s="108"/>
      <c r="L117" s="108"/>
      <c r="M117" s="108"/>
      <c r="N117" s="108"/>
      <c r="O117" s="108"/>
      <c r="P117" s="108"/>
      <c r="Q117" s="108"/>
    </row>
    <row r="118" spans="2:17" x14ac:dyDescent="0.3">
      <c r="B118" s="108"/>
      <c r="C118" s="108"/>
      <c r="D118" s="108"/>
      <c r="E118" s="108"/>
      <c r="F118" s="108"/>
      <c r="G118" s="108"/>
      <c r="H118" s="108"/>
      <c r="I118" s="108"/>
      <c r="J118" s="108"/>
      <c r="K118" s="108"/>
      <c r="L118" s="108"/>
      <c r="M118" s="108"/>
      <c r="N118" s="108"/>
      <c r="O118" s="108"/>
      <c r="P118" s="108"/>
      <c r="Q118" s="108"/>
    </row>
    <row r="119" spans="2:17" x14ac:dyDescent="0.3">
      <c r="B119" s="108"/>
      <c r="C119" s="108"/>
      <c r="D119" s="108"/>
      <c r="E119" s="108"/>
      <c r="F119" s="108"/>
      <c r="G119" s="108"/>
      <c r="H119" s="108"/>
      <c r="I119" s="108"/>
      <c r="J119" s="108"/>
      <c r="K119" s="108"/>
      <c r="L119" s="108"/>
      <c r="M119" s="108"/>
      <c r="N119" s="108"/>
      <c r="O119" s="108"/>
      <c r="P119" s="108"/>
      <c r="Q119" s="108"/>
    </row>
    <row r="120" spans="2:17" x14ac:dyDescent="0.3">
      <c r="B120" s="108"/>
      <c r="C120" s="108"/>
      <c r="D120" s="108"/>
      <c r="E120" s="108"/>
      <c r="F120" s="108"/>
      <c r="G120" s="108"/>
      <c r="H120" s="108"/>
      <c r="I120" s="108"/>
      <c r="J120" s="108"/>
      <c r="K120" s="108"/>
      <c r="L120" s="108"/>
      <c r="M120" s="108"/>
      <c r="N120" s="108"/>
      <c r="O120" s="108"/>
      <c r="P120" s="108"/>
      <c r="Q120" s="108"/>
    </row>
  </sheetData>
  <mergeCells count="17">
    <mergeCell ref="D2:K2"/>
    <mergeCell ref="C5:C8"/>
    <mergeCell ref="D5:G5"/>
    <mergeCell ref="H5:K5"/>
    <mergeCell ref="D7:E7"/>
    <mergeCell ref="F7:G7"/>
    <mergeCell ref="H7:I7"/>
    <mergeCell ref="D6:E6"/>
    <mergeCell ref="F6:G6"/>
    <mergeCell ref="H6:I6"/>
    <mergeCell ref="J6:K6"/>
    <mergeCell ref="J7:K7"/>
    <mergeCell ref="N7:O7"/>
    <mergeCell ref="N6:O6"/>
    <mergeCell ref="L7:M7"/>
    <mergeCell ref="L6:M6"/>
    <mergeCell ref="L5:O5"/>
  </mergeCells>
  <pageMargins left="0.70866141732283472" right="0.70866141732283472" top="1.1417322834645669" bottom="0.74803149606299213" header="0.70866141732283472" footer="0.31496062992125984"/>
  <pageSetup orientation="landscape" r:id="rId1"/>
  <headerFooter>
    <oddHeader>&amp;C
Annex VI&amp;R&amp;"Century"&amp;8&amp;KE7EC06Gruppo Banco BPM - Uso Interno&amp;1#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B1:O111"/>
  <sheetViews>
    <sheetView showGridLines="0" zoomScale="70" zoomScaleNormal="70" workbookViewId="0">
      <selection activeCell="J44" sqref="J44"/>
    </sheetView>
  </sheetViews>
  <sheetFormatPr defaultColWidth="8.85546875" defaultRowHeight="16.5" x14ac:dyDescent="0.25"/>
  <cols>
    <col min="1" max="1" width="8.85546875" style="139" customWidth="1"/>
    <col min="2" max="2" width="8.85546875" style="139"/>
    <col min="3" max="3" width="39.85546875" style="139" customWidth="1"/>
    <col min="4" max="5" width="23.42578125" style="139" customWidth="1"/>
    <col min="6" max="6" width="25.85546875" style="139" customWidth="1"/>
    <col min="7" max="9" width="23.42578125" style="139" customWidth="1"/>
    <col min="10" max="10" width="13.85546875" style="139" customWidth="1"/>
    <col min="11" max="11" width="16.85546875" style="139" customWidth="1"/>
    <col min="12" max="13" width="23.42578125" style="139" customWidth="1"/>
    <col min="14" max="14" width="13.85546875" style="139" customWidth="1"/>
    <col min="15" max="15" width="16.85546875" style="139" customWidth="1"/>
    <col min="16" max="16384" width="8.85546875" style="139"/>
  </cols>
  <sheetData>
    <row r="1" spans="2:15" ht="17.25" thickBot="1" x14ac:dyDescent="0.3"/>
    <row r="2" spans="2:15" ht="31.7" customHeight="1" thickBot="1" x14ac:dyDescent="0.25">
      <c r="B2" s="140" t="s">
        <v>274</v>
      </c>
      <c r="D2" s="208" t="s">
        <v>226</v>
      </c>
      <c r="E2" s="209"/>
      <c r="F2" s="209"/>
      <c r="G2" s="209"/>
      <c r="H2" s="209"/>
      <c r="I2" s="209"/>
      <c r="J2" s="209"/>
      <c r="K2" s="210"/>
      <c r="L2" s="111"/>
      <c r="M2" s="111"/>
      <c r="N2" s="111"/>
      <c r="O2" s="111"/>
    </row>
    <row r="3" spans="2:15" x14ac:dyDescent="0.2">
      <c r="B3" s="140"/>
    </row>
    <row r="4" spans="2:15" x14ac:dyDescent="0.3">
      <c r="B4" s="141"/>
      <c r="C4" s="142"/>
      <c r="D4" s="108"/>
      <c r="E4" s="108"/>
      <c r="F4" s="108"/>
      <c r="G4" s="108"/>
      <c r="H4" s="108"/>
      <c r="I4" s="108"/>
      <c r="J4" s="108"/>
      <c r="K4" s="108"/>
      <c r="L4" s="108"/>
      <c r="M4" s="108"/>
      <c r="N4" s="108"/>
      <c r="O4" s="108"/>
    </row>
    <row r="5" spans="2:15" ht="14.85" customHeight="1" x14ac:dyDescent="0.25">
      <c r="B5" s="141"/>
      <c r="C5" s="229" t="s">
        <v>273</v>
      </c>
      <c r="D5" s="226" t="s">
        <v>19</v>
      </c>
      <c r="E5" s="227"/>
      <c r="F5" s="227"/>
      <c r="G5" s="227"/>
      <c r="H5" s="226" t="s">
        <v>20</v>
      </c>
      <c r="I5" s="227"/>
      <c r="J5" s="227"/>
      <c r="K5" s="228"/>
      <c r="L5" s="226" t="s">
        <v>21</v>
      </c>
      <c r="M5" s="227"/>
      <c r="N5" s="227"/>
      <c r="O5" s="228"/>
    </row>
    <row r="6" spans="2:15" ht="14.85" customHeight="1" x14ac:dyDescent="0.25">
      <c r="B6" s="142"/>
      <c r="C6" s="224"/>
      <c r="D6" s="217" t="s">
        <v>275</v>
      </c>
      <c r="E6" s="218"/>
      <c r="F6" s="217" t="s">
        <v>279</v>
      </c>
      <c r="G6" s="218"/>
      <c r="H6" s="217" t="s">
        <v>275</v>
      </c>
      <c r="I6" s="218"/>
      <c r="J6" s="217" t="s">
        <v>279</v>
      </c>
      <c r="K6" s="218"/>
      <c r="L6" s="217" t="s">
        <v>275</v>
      </c>
      <c r="M6" s="218"/>
      <c r="N6" s="217" t="s">
        <v>279</v>
      </c>
      <c r="O6" s="218"/>
    </row>
    <row r="7" spans="2:15" ht="24.6" customHeight="1" x14ac:dyDescent="0.25">
      <c r="B7" s="142"/>
      <c r="C7" s="224"/>
      <c r="D7" s="211" t="s">
        <v>276</v>
      </c>
      <c r="E7" s="212"/>
      <c r="F7" s="211" t="s">
        <v>276</v>
      </c>
      <c r="G7" s="212"/>
      <c r="H7" s="211" t="s">
        <v>276</v>
      </c>
      <c r="I7" s="212"/>
      <c r="J7" s="211" t="s">
        <v>276</v>
      </c>
      <c r="K7" s="212"/>
      <c r="L7" s="211" t="s">
        <v>276</v>
      </c>
      <c r="M7" s="212"/>
      <c r="N7" s="211" t="s">
        <v>276</v>
      </c>
      <c r="O7" s="212"/>
    </row>
    <row r="8" spans="2:15" ht="66" x14ac:dyDescent="0.25">
      <c r="B8" s="143"/>
      <c r="C8" s="225"/>
      <c r="D8" s="175" t="s">
        <v>281</v>
      </c>
      <c r="E8" s="176" t="s">
        <v>277</v>
      </c>
      <c r="F8" s="175" t="s">
        <v>281</v>
      </c>
      <c r="G8" s="176" t="s">
        <v>277</v>
      </c>
      <c r="H8" s="175" t="s">
        <v>281</v>
      </c>
      <c r="I8" s="176" t="s">
        <v>278</v>
      </c>
      <c r="J8" s="175" t="s">
        <v>281</v>
      </c>
      <c r="K8" s="176" t="s">
        <v>278</v>
      </c>
      <c r="L8" s="175" t="s">
        <v>135</v>
      </c>
      <c r="M8" s="176" t="s">
        <v>280</v>
      </c>
      <c r="N8" s="175" t="s">
        <v>281</v>
      </c>
      <c r="O8" s="176" t="s">
        <v>280</v>
      </c>
    </row>
    <row r="9" spans="2:15" x14ac:dyDescent="0.25">
      <c r="B9" s="145">
        <v>1</v>
      </c>
      <c r="C9" s="146" t="s">
        <v>138</v>
      </c>
      <c r="D9" s="168">
        <v>3.98212725</v>
      </c>
      <c r="E9" s="169">
        <v>0</v>
      </c>
      <c r="F9" s="147"/>
      <c r="G9" s="147"/>
      <c r="H9" s="168">
        <v>3.98212725</v>
      </c>
      <c r="I9" s="169">
        <v>0</v>
      </c>
      <c r="J9" s="147"/>
      <c r="K9" s="147"/>
      <c r="L9" s="168">
        <v>3.98212725</v>
      </c>
      <c r="M9" s="169">
        <v>0</v>
      </c>
      <c r="N9" s="147"/>
      <c r="O9" s="147"/>
    </row>
    <row r="10" spans="2:15" x14ac:dyDescent="0.25">
      <c r="B10" s="145">
        <v>2</v>
      </c>
      <c r="C10" s="148" t="s">
        <v>139</v>
      </c>
      <c r="D10" s="168">
        <v>14.02916164</v>
      </c>
      <c r="E10" s="169">
        <v>0</v>
      </c>
      <c r="F10" s="149"/>
      <c r="G10" s="149"/>
      <c r="H10" s="168">
        <v>14.02916164</v>
      </c>
      <c r="I10" s="169">
        <v>0</v>
      </c>
      <c r="J10" s="149"/>
      <c r="K10" s="149"/>
      <c r="L10" s="168">
        <v>14.02916164</v>
      </c>
      <c r="M10" s="169">
        <v>0</v>
      </c>
      <c r="N10" s="149"/>
      <c r="O10" s="149"/>
    </row>
    <row r="11" spans="2:15" x14ac:dyDescent="0.25">
      <c r="B11" s="145">
        <v>3</v>
      </c>
      <c r="C11" s="148" t="s">
        <v>140</v>
      </c>
      <c r="D11" s="168">
        <v>3.4</v>
      </c>
      <c r="E11" s="169">
        <v>0</v>
      </c>
      <c r="F11" s="149"/>
      <c r="G11" s="149"/>
      <c r="H11" s="168">
        <v>3.4</v>
      </c>
      <c r="I11" s="169">
        <v>0</v>
      </c>
      <c r="J11" s="149"/>
      <c r="K11" s="149"/>
      <c r="L11" s="168">
        <v>3.4</v>
      </c>
      <c r="M11" s="169">
        <v>0</v>
      </c>
      <c r="N11" s="149"/>
      <c r="O11" s="149"/>
    </row>
    <row r="12" spans="2:15" x14ac:dyDescent="0.25">
      <c r="B12" s="145">
        <v>4</v>
      </c>
      <c r="C12" s="148" t="s">
        <v>141</v>
      </c>
      <c r="D12" s="168">
        <v>1.83537627</v>
      </c>
      <c r="E12" s="169">
        <v>0</v>
      </c>
      <c r="F12" s="149"/>
      <c r="G12" s="149"/>
      <c r="H12" s="168">
        <v>1.83537627</v>
      </c>
      <c r="I12" s="169">
        <v>0</v>
      </c>
      <c r="J12" s="149"/>
      <c r="K12" s="149"/>
      <c r="L12" s="168">
        <v>1.83537627</v>
      </c>
      <c r="M12" s="169">
        <v>0</v>
      </c>
      <c r="N12" s="149"/>
      <c r="O12" s="149"/>
    </row>
    <row r="13" spans="2:15" x14ac:dyDescent="0.25">
      <c r="B13" s="145">
        <v>5</v>
      </c>
      <c r="C13" s="148" t="s">
        <v>142</v>
      </c>
      <c r="D13" s="168">
        <v>0.37685056</v>
      </c>
      <c r="E13" s="169">
        <v>0</v>
      </c>
      <c r="F13" s="149"/>
      <c r="G13" s="149"/>
      <c r="H13" s="168">
        <v>0.37685056</v>
      </c>
      <c r="I13" s="169">
        <v>0</v>
      </c>
      <c r="J13" s="149"/>
      <c r="K13" s="149"/>
      <c r="L13" s="168">
        <v>0.37685056</v>
      </c>
      <c r="M13" s="169">
        <v>0</v>
      </c>
      <c r="N13" s="149"/>
      <c r="O13" s="149"/>
    </row>
    <row r="14" spans="2:15" x14ac:dyDescent="0.25">
      <c r="B14" s="145">
        <v>6</v>
      </c>
      <c r="C14" s="148" t="s">
        <v>143</v>
      </c>
      <c r="D14" s="168">
        <v>18.549874079999999</v>
      </c>
      <c r="E14" s="169">
        <v>0</v>
      </c>
      <c r="F14" s="149"/>
      <c r="G14" s="149"/>
      <c r="H14" s="168">
        <v>18.549874079999999</v>
      </c>
      <c r="I14" s="169">
        <v>0</v>
      </c>
      <c r="J14" s="149"/>
      <c r="K14" s="149"/>
      <c r="L14" s="168">
        <v>18.549874079999999</v>
      </c>
      <c r="M14" s="169">
        <v>0</v>
      </c>
      <c r="N14" s="149"/>
      <c r="O14" s="149"/>
    </row>
    <row r="15" spans="2:15" x14ac:dyDescent="0.25">
      <c r="B15" s="145">
        <v>7</v>
      </c>
      <c r="C15" s="148" t="s">
        <v>144</v>
      </c>
      <c r="D15" s="168">
        <v>44.966450689999995</v>
      </c>
      <c r="E15" s="169">
        <v>1.2814045427890002</v>
      </c>
      <c r="F15" s="149"/>
      <c r="G15" s="149"/>
      <c r="H15" s="168">
        <v>44.966450689999995</v>
      </c>
      <c r="I15" s="169">
        <v>6.8320000000000006E-8</v>
      </c>
      <c r="J15" s="149"/>
      <c r="K15" s="149"/>
      <c r="L15" s="168">
        <v>44.966450689999995</v>
      </c>
      <c r="M15" s="169">
        <v>1.2814046111090001</v>
      </c>
      <c r="N15" s="149"/>
      <c r="O15" s="149"/>
    </row>
    <row r="16" spans="2:15" x14ac:dyDescent="0.25">
      <c r="B16" s="145">
        <v>8</v>
      </c>
      <c r="C16" s="148" t="s">
        <v>145</v>
      </c>
      <c r="D16" s="168">
        <v>1.1931003899999999</v>
      </c>
      <c r="E16" s="169">
        <v>0</v>
      </c>
      <c r="F16" s="149"/>
      <c r="G16" s="149"/>
      <c r="H16" s="168">
        <v>1.1931003899999999</v>
      </c>
      <c r="I16" s="169">
        <v>0</v>
      </c>
      <c r="J16" s="149"/>
      <c r="K16" s="149"/>
      <c r="L16" s="168">
        <v>1.1931003899999999</v>
      </c>
      <c r="M16" s="169">
        <v>0</v>
      </c>
      <c r="N16" s="149"/>
      <c r="O16" s="149"/>
    </row>
    <row r="17" spans="2:15" x14ac:dyDescent="0.25">
      <c r="B17" s="145">
        <v>9</v>
      </c>
      <c r="C17" s="148" t="s">
        <v>146</v>
      </c>
      <c r="D17" s="168">
        <v>7.3055123899999996</v>
      </c>
      <c r="E17" s="169">
        <v>0</v>
      </c>
      <c r="F17" s="149"/>
      <c r="G17" s="149"/>
      <c r="H17" s="168">
        <v>7.3055123899999996</v>
      </c>
      <c r="I17" s="169">
        <v>0</v>
      </c>
      <c r="J17" s="149"/>
      <c r="K17" s="149"/>
      <c r="L17" s="168">
        <v>7.3055123899999996</v>
      </c>
      <c r="M17" s="169">
        <v>0</v>
      </c>
      <c r="N17" s="149"/>
      <c r="O17" s="149"/>
    </row>
    <row r="18" spans="2:15" x14ac:dyDescent="0.25">
      <c r="B18" s="145">
        <v>10</v>
      </c>
      <c r="C18" s="148" t="s">
        <v>147</v>
      </c>
      <c r="D18" s="168">
        <v>166.21190821000002</v>
      </c>
      <c r="E18" s="169">
        <v>29.751931569589999</v>
      </c>
      <c r="F18" s="149"/>
      <c r="G18" s="149"/>
      <c r="H18" s="168">
        <v>166.21190821000002</v>
      </c>
      <c r="I18" s="169">
        <v>0</v>
      </c>
      <c r="J18" s="149"/>
      <c r="K18" s="149"/>
      <c r="L18" s="168">
        <v>166.21190821000002</v>
      </c>
      <c r="M18" s="169">
        <v>29.751931569589999</v>
      </c>
      <c r="N18" s="149"/>
      <c r="O18" s="149"/>
    </row>
    <row r="19" spans="2:15" x14ac:dyDescent="0.25">
      <c r="B19" s="145">
        <v>11</v>
      </c>
      <c r="C19" s="148" t="s">
        <v>148</v>
      </c>
      <c r="D19" s="168">
        <v>72.158395670000004</v>
      </c>
      <c r="E19" s="169">
        <v>0</v>
      </c>
      <c r="F19" s="149"/>
      <c r="G19" s="149"/>
      <c r="H19" s="168">
        <v>72.158395670000004</v>
      </c>
      <c r="I19" s="169">
        <v>0</v>
      </c>
      <c r="J19" s="149"/>
      <c r="K19" s="149"/>
      <c r="L19" s="168">
        <v>72.158395670000004</v>
      </c>
      <c r="M19" s="169">
        <v>0</v>
      </c>
      <c r="N19" s="149"/>
      <c r="O19" s="149"/>
    </row>
    <row r="20" spans="2:15" x14ac:dyDescent="0.25">
      <c r="B20" s="145">
        <v>12</v>
      </c>
      <c r="C20" s="148" t="s">
        <v>149</v>
      </c>
      <c r="D20" s="168">
        <v>1.68550829</v>
      </c>
      <c r="E20" s="169">
        <v>0</v>
      </c>
      <c r="F20" s="149"/>
      <c r="G20" s="149"/>
      <c r="H20" s="168">
        <v>1.68550829</v>
      </c>
      <c r="I20" s="169">
        <v>0</v>
      </c>
      <c r="J20" s="149"/>
      <c r="K20" s="149"/>
      <c r="L20" s="168">
        <v>1.68550829</v>
      </c>
      <c r="M20" s="169">
        <v>0</v>
      </c>
      <c r="N20" s="149"/>
      <c r="O20" s="149"/>
    </row>
    <row r="21" spans="2:15" x14ac:dyDescent="0.25">
      <c r="B21" s="145">
        <v>13</v>
      </c>
      <c r="C21" s="148" t="s">
        <v>150</v>
      </c>
      <c r="D21" s="168">
        <v>31.466385329999998</v>
      </c>
      <c r="E21" s="169">
        <v>16.6771842249</v>
      </c>
      <c r="F21" s="149"/>
      <c r="G21" s="149"/>
      <c r="H21" s="168">
        <v>31.466385329999998</v>
      </c>
      <c r="I21" s="169">
        <v>0</v>
      </c>
      <c r="J21" s="149"/>
      <c r="K21" s="149"/>
      <c r="L21" s="168">
        <v>31.466385329999998</v>
      </c>
      <c r="M21" s="169">
        <v>16.6771842249</v>
      </c>
      <c r="N21" s="149"/>
      <c r="O21" s="149"/>
    </row>
    <row r="22" spans="2:15" x14ac:dyDescent="0.25">
      <c r="B22" s="145">
        <v>14</v>
      </c>
      <c r="C22" s="148" t="s">
        <v>151</v>
      </c>
      <c r="D22" s="168">
        <v>106.58148940000001</v>
      </c>
      <c r="E22" s="169">
        <v>0</v>
      </c>
      <c r="F22" s="149"/>
      <c r="G22" s="149"/>
      <c r="H22" s="168">
        <v>106.58148940000001</v>
      </c>
      <c r="I22" s="169">
        <v>0</v>
      </c>
      <c r="J22" s="149"/>
      <c r="K22" s="149"/>
      <c r="L22" s="168">
        <v>106.58148940000001</v>
      </c>
      <c r="M22" s="169">
        <v>0</v>
      </c>
      <c r="N22" s="149"/>
      <c r="O22" s="149"/>
    </row>
    <row r="23" spans="2:15" x14ac:dyDescent="0.25">
      <c r="B23" s="145">
        <v>15</v>
      </c>
      <c r="C23" s="148" t="s">
        <v>152</v>
      </c>
      <c r="D23" s="168">
        <v>1.40804785</v>
      </c>
      <c r="E23" s="169">
        <v>0</v>
      </c>
      <c r="F23" s="149"/>
      <c r="G23" s="149"/>
      <c r="H23" s="168">
        <v>1.40804785</v>
      </c>
      <c r="I23" s="169">
        <v>0</v>
      </c>
      <c r="J23" s="149"/>
      <c r="K23" s="149"/>
      <c r="L23" s="168">
        <v>1.40804785</v>
      </c>
      <c r="M23" s="169">
        <v>0</v>
      </c>
      <c r="N23" s="149"/>
      <c r="O23" s="149"/>
    </row>
    <row r="24" spans="2:15" x14ac:dyDescent="0.25">
      <c r="B24" s="145">
        <v>16</v>
      </c>
      <c r="C24" s="148" t="s">
        <v>153</v>
      </c>
      <c r="D24" s="168">
        <v>23.824536160000001</v>
      </c>
      <c r="E24" s="169">
        <v>1.3117540000000001E-6</v>
      </c>
      <c r="F24" s="149"/>
      <c r="G24" s="149"/>
      <c r="H24" s="168">
        <v>23.824536160000001</v>
      </c>
      <c r="I24" s="169">
        <v>0</v>
      </c>
      <c r="J24" s="149"/>
      <c r="K24" s="149"/>
      <c r="L24" s="168">
        <v>23.824536160000001</v>
      </c>
      <c r="M24" s="169">
        <v>1.3117540000000001E-6</v>
      </c>
      <c r="N24" s="149"/>
      <c r="O24" s="149"/>
    </row>
    <row r="25" spans="2:15" x14ac:dyDescent="0.25">
      <c r="B25" s="145">
        <v>17</v>
      </c>
      <c r="C25" s="148" t="s">
        <v>154</v>
      </c>
      <c r="D25" s="168">
        <v>4.1971500400000004</v>
      </c>
      <c r="E25" s="169">
        <v>1.678860016E-2</v>
      </c>
      <c r="F25" s="149"/>
      <c r="G25" s="149"/>
      <c r="H25" s="168">
        <v>4.1971500400000004</v>
      </c>
      <c r="I25" s="169">
        <v>0</v>
      </c>
      <c r="J25" s="149"/>
      <c r="K25" s="149"/>
      <c r="L25" s="168">
        <v>4.1971500400000004</v>
      </c>
      <c r="M25" s="169">
        <v>1.678860016E-2</v>
      </c>
      <c r="N25" s="149"/>
      <c r="O25" s="149"/>
    </row>
    <row r="26" spans="2:15" x14ac:dyDescent="0.25">
      <c r="B26" s="145">
        <v>18</v>
      </c>
      <c r="C26" s="148" t="s">
        <v>155</v>
      </c>
      <c r="D26" s="168">
        <v>30.988510219999998</v>
      </c>
      <c r="E26" s="169">
        <v>0</v>
      </c>
      <c r="F26" s="149"/>
      <c r="G26" s="149"/>
      <c r="H26" s="168">
        <v>30.988510219999998</v>
      </c>
      <c r="I26" s="169">
        <v>0</v>
      </c>
      <c r="J26" s="149"/>
      <c r="K26" s="149"/>
      <c r="L26" s="168">
        <v>30.988510219999998</v>
      </c>
      <c r="M26" s="169">
        <v>0</v>
      </c>
      <c r="N26" s="149"/>
      <c r="O26" s="149"/>
    </row>
    <row r="27" spans="2:15" x14ac:dyDescent="0.25">
      <c r="B27" s="145">
        <v>19</v>
      </c>
      <c r="C27" s="148" t="s">
        <v>156</v>
      </c>
      <c r="D27" s="168">
        <v>5.3544217600000001</v>
      </c>
      <c r="E27" s="169">
        <v>1.2475802700799998</v>
      </c>
      <c r="F27" s="149"/>
      <c r="G27" s="149"/>
      <c r="H27" s="168">
        <v>5.3544217600000001</v>
      </c>
      <c r="I27" s="169">
        <v>0</v>
      </c>
      <c r="J27" s="149"/>
      <c r="K27" s="149"/>
      <c r="L27" s="168">
        <v>5.3544217600000001</v>
      </c>
      <c r="M27" s="169">
        <v>1.2475802700799998</v>
      </c>
      <c r="N27" s="149"/>
      <c r="O27" s="149"/>
    </row>
    <row r="28" spans="2:15" x14ac:dyDescent="0.25">
      <c r="B28" s="145">
        <v>20</v>
      </c>
      <c r="C28" s="148" t="s">
        <v>157</v>
      </c>
      <c r="D28" s="168">
        <v>0.33436121999999996</v>
      </c>
      <c r="E28" s="169">
        <v>1.3374448800000001E-3</v>
      </c>
      <c r="F28" s="149"/>
      <c r="G28" s="149"/>
      <c r="H28" s="168">
        <v>0.33436121999999996</v>
      </c>
      <c r="I28" s="169">
        <v>0</v>
      </c>
      <c r="J28" s="149"/>
      <c r="K28" s="149"/>
      <c r="L28" s="168">
        <v>0.33436121999999996</v>
      </c>
      <c r="M28" s="169">
        <v>1.3374448800000001E-3</v>
      </c>
      <c r="N28" s="149"/>
      <c r="O28" s="149"/>
    </row>
    <row r="29" spans="2:15" x14ac:dyDescent="0.25">
      <c r="B29" s="145">
        <v>21</v>
      </c>
      <c r="C29" s="148" t="s">
        <v>158</v>
      </c>
      <c r="D29" s="168">
        <v>37.597831890000002</v>
      </c>
      <c r="E29" s="169">
        <v>15.7551750536</v>
      </c>
      <c r="F29" s="149"/>
      <c r="G29" s="149"/>
      <c r="H29" s="168">
        <v>37.597831890000002</v>
      </c>
      <c r="I29" s="169">
        <v>0</v>
      </c>
      <c r="J29" s="149"/>
      <c r="K29" s="149"/>
      <c r="L29" s="168">
        <v>37.597831890000002</v>
      </c>
      <c r="M29" s="169">
        <v>15.7551750536</v>
      </c>
      <c r="N29" s="149"/>
      <c r="O29" s="149"/>
    </row>
    <row r="30" spans="2:15" x14ac:dyDescent="0.25">
      <c r="B30" s="145">
        <v>22</v>
      </c>
      <c r="C30" s="148" t="s">
        <v>159</v>
      </c>
      <c r="D30" s="168">
        <v>0.4000435</v>
      </c>
      <c r="E30" s="169">
        <v>1.600174E-3</v>
      </c>
      <c r="F30" s="149"/>
      <c r="G30" s="149"/>
      <c r="H30" s="168">
        <v>0.4000435</v>
      </c>
      <c r="I30" s="169">
        <v>0</v>
      </c>
      <c r="J30" s="149"/>
      <c r="K30" s="149"/>
      <c r="L30" s="168">
        <v>0.4000435</v>
      </c>
      <c r="M30" s="169">
        <v>1.600174E-3</v>
      </c>
      <c r="N30" s="149"/>
      <c r="O30" s="149"/>
    </row>
    <row r="31" spans="2:15" x14ac:dyDescent="0.25">
      <c r="B31" s="145">
        <v>23</v>
      </c>
      <c r="C31" s="148" t="s">
        <v>160</v>
      </c>
      <c r="D31" s="168">
        <v>18.108621410000001</v>
      </c>
      <c r="E31" s="169">
        <v>0</v>
      </c>
      <c r="F31" s="149"/>
      <c r="G31" s="149"/>
      <c r="H31" s="168">
        <v>18.108621410000001</v>
      </c>
      <c r="I31" s="169">
        <v>0</v>
      </c>
      <c r="J31" s="149"/>
      <c r="K31" s="149"/>
      <c r="L31" s="168">
        <v>18.108621410000001</v>
      </c>
      <c r="M31" s="169">
        <v>0</v>
      </c>
      <c r="N31" s="149"/>
      <c r="O31" s="149"/>
    </row>
    <row r="32" spans="2:15" x14ac:dyDescent="0.25">
      <c r="B32" s="145">
        <v>24</v>
      </c>
      <c r="C32" s="148" t="s">
        <v>161</v>
      </c>
      <c r="D32" s="168">
        <v>0.15128326</v>
      </c>
      <c r="E32" s="169">
        <v>0</v>
      </c>
      <c r="F32" s="149"/>
      <c r="G32" s="149"/>
      <c r="H32" s="168">
        <v>0.15128326</v>
      </c>
      <c r="I32" s="169">
        <v>0</v>
      </c>
      <c r="J32" s="149"/>
      <c r="K32" s="149"/>
      <c r="L32" s="168">
        <v>0.15128326</v>
      </c>
      <c r="M32" s="169">
        <v>0</v>
      </c>
      <c r="N32" s="149"/>
      <c r="O32" s="149"/>
    </row>
    <row r="33" spans="2:15" x14ac:dyDescent="0.25">
      <c r="B33" s="145">
        <v>25</v>
      </c>
      <c r="C33" s="148" t="s">
        <v>162</v>
      </c>
      <c r="D33" s="168">
        <v>0.66742367000000002</v>
      </c>
      <c r="E33" s="169">
        <v>2.00227101E-2</v>
      </c>
      <c r="F33" s="149"/>
      <c r="G33" s="149"/>
      <c r="H33" s="168">
        <v>0.66742367000000002</v>
      </c>
      <c r="I33" s="169">
        <v>0.64740095990000002</v>
      </c>
      <c r="J33" s="149"/>
      <c r="K33" s="149"/>
      <c r="L33" s="168">
        <v>0.66742367000000002</v>
      </c>
      <c r="M33" s="169">
        <v>0.66742367000000002</v>
      </c>
      <c r="N33" s="149"/>
      <c r="O33" s="149"/>
    </row>
    <row r="34" spans="2:15" x14ac:dyDescent="0.25">
      <c r="B34" s="145">
        <v>26</v>
      </c>
      <c r="C34" s="148" t="s">
        <v>163</v>
      </c>
      <c r="D34" s="168">
        <v>45.441982009999997</v>
      </c>
      <c r="E34" s="169">
        <v>12.036007867428999</v>
      </c>
      <c r="F34" s="149"/>
      <c r="G34" s="149"/>
      <c r="H34" s="168">
        <v>45.441982009999997</v>
      </c>
      <c r="I34" s="169">
        <v>0</v>
      </c>
      <c r="J34" s="149"/>
      <c r="K34" s="149"/>
      <c r="L34" s="168">
        <v>45.441982009999997</v>
      </c>
      <c r="M34" s="169">
        <v>12.036007867428999</v>
      </c>
      <c r="N34" s="149"/>
      <c r="O34" s="149"/>
    </row>
    <row r="35" spans="2:15" x14ac:dyDescent="0.25">
      <c r="B35" s="145">
        <v>27</v>
      </c>
      <c r="C35" s="148" t="s">
        <v>164</v>
      </c>
      <c r="D35" s="168">
        <v>3.7933636399999999</v>
      </c>
      <c r="E35" s="169">
        <v>0</v>
      </c>
      <c r="F35" s="149"/>
      <c r="G35" s="149"/>
      <c r="H35" s="168">
        <v>3.7933636399999999</v>
      </c>
      <c r="I35" s="169">
        <v>0</v>
      </c>
      <c r="J35" s="149"/>
      <c r="K35" s="149"/>
      <c r="L35" s="168">
        <v>3.7933636399999999</v>
      </c>
      <c r="M35" s="169">
        <v>0</v>
      </c>
      <c r="N35" s="149"/>
      <c r="O35" s="149"/>
    </row>
    <row r="36" spans="2:15" x14ac:dyDescent="0.25">
      <c r="B36" s="145">
        <v>28</v>
      </c>
      <c r="C36" s="148" t="s">
        <v>165</v>
      </c>
      <c r="D36" s="168">
        <v>1.29925388</v>
      </c>
      <c r="E36" s="169">
        <v>0</v>
      </c>
      <c r="F36" s="149"/>
      <c r="G36" s="149"/>
      <c r="H36" s="168">
        <v>1.29925388</v>
      </c>
      <c r="I36" s="169">
        <v>0</v>
      </c>
      <c r="J36" s="149"/>
      <c r="K36" s="149"/>
      <c r="L36" s="168">
        <v>1.29925388</v>
      </c>
      <c r="M36" s="169">
        <v>0</v>
      </c>
      <c r="N36" s="149"/>
      <c r="O36" s="149"/>
    </row>
    <row r="37" spans="2:15" x14ac:dyDescent="0.25">
      <c r="B37" s="145">
        <v>29</v>
      </c>
      <c r="C37" s="148" t="s">
        <v>166</v>
      </c>
      <c r="D37" s="168">
        <v>27.686757699999998</v>
      </c>
      <c r="E37" s="169">
        <v>0.82775030799999993</v>
      </c>
      <c r="F37" s="149"/>
      <c r="G37" s="149"/>
      <c r="H37" s="168">
        <v>27.686757699999998</v>
      </c>
      <c r="I37" s="169">
        <v>0</v>
      </c>
      <c r="J37" s="149"/>
      <c r="K37" s="149"/>
      <c r="L37" s="168">
        <v>27.686757699999998</v>
      </c>
      <c r="M37" s="169">
        <v>0.82775030799999993</v>
      </c>
      <c r="N37" s="149"/>
      <c r="O37" s="149"/>
    </row>
    <row r="38" spans="2:15" x14ac:dyDescent="0.25">
      <c r="B38" s="145">
        <v>30</v>
      </c>
      <c r="C38" s="148" t="s">
        <v>167</v>
      </c>
      <c r="D38" s="168">
        <v>54.147146119999995</v>
      </c>
      <c r="E38" s="169">
        <v>0.27340403496000004</v>
      </c>
      <c r="F38" s="149"/>
      <c r="G38" s="149"/>
      <c r="H38" s="168">
        <v>54.147146119999995</v>
      </c>
      <c r="I38" s="169">
        <v>0</v>
      </c>
      <c r="J38" s="149"/>
      <c r="K38" s="149"/>
      <c r="L38" s="168">
        <v>54.147146119999995</v>
      </c>
      <c r="M38" s="169">
        <v>0.27340403496000004</v>
      </c>
      <c r="N38" s="149"/>
      <c r="O38" s="149"/>
    </row>
    <row r="39" spans="2:15" x14ac:dyDescent="0.25">
      <c r="B39" s="145">
        <v>31</v>
      </c>
      <c r="C39" s="148" t="s">
        <v>168</v>
      </c>
      <c r="D39" s="168">
        <v>39.484057719999996</v>
      </c>
      <c r="E39" s="169">
        <v>0</v>
      </c>
      <c r="F39" s="149"/>
      <c r="G39" s="149"/>
      <c r="H39" s="168">
        <v>39.484057719999996</v>
      </c>
      <c r="I39" s="169">
        <v>0</v>
      </c>
      <c r="J39" s="149"/>
      <c r="K39" s="149"/>
      <c r="L39" s="168">
        <v>39.484057719999996</v>
      </c>
      <c r="M39" s="169">
        <v>0</v>
      </c>
      <c r="N39" s="149"/>
      <c r="O39" s="149"/>
    </row>
    <row r="40" spans="2:15" x14ac:dyDescent="0.25">
      <c r="B40" s="145">
        <v>32</v>
      </c>
      <c r="C40" s="148" t="s">
        <v>169</v>
      </c>
      <c r="D40" s="168">
        <v>9.09154135</v>
      </c>
      <c r="E40" s="169">
        <v>0</v>
      </c>
      <c r="F40" s="149"/>
      <c r="G40" s="149"/>
      <c r="H40" s="168">
        <v>9.09154135</v>
      </c>
      <c r="I40" s="169">
        <v>0</v>
      </c>
      <c r="J40" s="149"/>
      <c r="K40" s="149"/>
      <c r="L40" s="168">
        <v>9.09154135</v>
      </c>
      <c r="M40" s="169">
        <v>0</v>
      </c>
      <c r="N40" s="149"/>
      <c r="O40" s="149"/>
    </row>
    <row r="41" spans="2:15" x14ac:dyDescent="0.25">
      <c r="B41" s="145">
        <v>33</v>
      </c>
      <c r="C41" s="148" t="s">
        <v>170</v>
      </c>
      <c r="D41" s="168">
        <v>1.0245E-4</v>
      </c>
      <c r="E41" s="169">
        <v>0</v>
      </c>
      <c r="F41" s="149"/>
      <c r="G41" s="149"/>
      <c r="H41" s="168">
        <v>1.0245E-4</v>
      </c>
      <c r="I41" s="169">
        <v>0</v>
      </c>
      <c r="J41" s="149"/>
      <c r="K41" s="149"/>
      <c r="L41" s="168">
        <v>1.0245E-4</v>
      </c>
      <c r="M41" s="169">
        <v>0</v>
      </c>
      <c r="N41" s="149"/>
      <c r="O41" s="149"/>
    </row>
    <row r="42" spans="2:15" x14ac:dyDescent="0.25">
      <c r="B42" s="145">
        <v>34</v>
      </c>
      <c r="C42" s="148" t="s">
        <v>171</v>
      </c>
      <c r="D42" s="168">
        <v>27.3242075</v>
      </c>
      <c r="E42" s="169">
        <v>14.188500042509999</v>
      </c>
      <c r="F42" s="149"/>
      <c r="G42" s="149"/>
      <c r="H42" s="168">
        <v>27.3242075</v>
      </c>
      <c r="I42" s="169">
        <v>0</v>
      </c>
      <c r="J42" s="149"/>
      <c r="K42" s="149"/>
      <c r="L42" s="168">
        <v>27.3242075</v>
      </c>
      <c r="M42" s="169">
        <v>14.188500042509999</v>
      </c>
      <c r="N42" s="149"/>
      <c r="O42" s="149"/>
    </row>
    <row r="43" spans="2:15" x14ac:dyDescent="0.25">
      <c r="B43" s="145">
        <v>35</v>
      </c>
      <c r="C43" s="148" t="s">
        <v>172</v>
      </c>
      <c r="D43" s="168">
        <v>1.1622652199999999</v>
      </c>
      <c r="E43" s="169">
        <v>0.67411382759999994</v>
      </c>
      <c r="F43" s="149"/>
      <c r="G43" s="149"/>
      <c r="H43" s="168">
        <v>1.1622652199999999</v>
      </c>
      <c r="I43" s="169">
        <v>0</v>
      </c>
      <c r="J43" s="149"/>
      <c r="K43" s="149"/>
      <c r="L43" s="168">
        <v>1.1622652199999999</v>
      </c>
      <c r="M43" s="169">
        <v>0.67411382759999994</v>
      </c>
      <c r="N43" s="149"/>
      <c r="O43" s="149"/>
    </row>
    <row r="44" spans="2:15" x14ac:dyDescent="0.25">
      <c r="B44" s="145">
        <v>36</v>
      </c>
      <c r="C44" s="148" t="s">
        <v>173</v>
      </c>
      <c r="D44" s="168">
        <v>68.167101939999995</v>
      </c>
      <c r="E44" s="169">
        <v>4.169616E-5</v>
      </c>
      <c r="F44" s="149"/>
      <c r="G44" s="149"/>
      <c r="H44" s="168">
        <v>68.167101939999995</v>
      </c>
      <c r="I44" s="169">
        <v>0</v>
      </c>
      <c r="J44" s="149"/>
      <c r="K44" s="149"/>
      <c r="L44" s="168">
        <v>68.167101939999995</v>
      </c>
      <c r="M44" s="169">
        <v>4.169616E-5</v>
      </c>
      <c r="N44" s="149"/>
      <c r="O44" s="149"/>
    </row>
    <row r="45" spans="2:15" x14ac:dyDescent="0.25">
      <c r="B45" s="145">
        <v>37</v>
      </c>
      <c r="C45" s="148" t="s">
        <v>174</v>
      </c>
      <c r="D45" s="168">
        <v>13.592249109999999</v>
      </c>
      <c r="E45" s="169">
        <v>0</v>
      </c>
      <c r="F45" s="149"/>
      <c r="G45" s="149"/>
      <c r="H45" s="168">
        <v>13.592249109999999</v>
      </c>
      <c r="I45" s="169">
        <v>0</v>
      </c>
      <c r="J45" s="149"/>
      <c r="K45" s="149"/>
      <c r="L45" s="168">
        <v>13.592249109999999</v>
      </c>
      <c r="M45" s="169">
        <v>0</v>
      </c>
      <c r="N45" s="149"/>
      <c r="O45" s="149"/>
    </row>
    <row r="46" spans="2:15" x14ac:dyDescent="0.25">
      <c r="B46" s="145">
        <v>38</v>
      </c>
      <c r="C46" s="148" t="s">
        <v>175</v>
      </c>
      <c r="D46" s="168">
        <v>11.73717495</v>
      </c>
      <c r="E46" s="169">
        <v>6.8075614709999996</v>
      </c>
      <c r="F46" s="149"/>
      <c r="G46" s="149"/>
      <c r="H46" s="168">
        <v>11.73717495</v>
      </c>
      <c r="I46" s="169">
        <v>0</v>
      </c>
      <c r="J46" s="149"/>
      <c r="K46" s="149"/>
      <c r="L46" s="168">
        <v>11.73717495</v>
      </c>
      <c r="M46" s="169">
        <v>6.8075614709999996</v>
      </c>
      <c r="N46" s="149"/>
      <c r="O46" s="149"/>
    </row>
    <row r="47" spans="2:15" x14ac:dyDescent="0.25">
      <c r="B47" s="145">
        <v>39</v>
      </c>
      <c r="C47" s="148" t="s">
        <v>176</v>
      </c>
      <c r="D47" s="168">
        <v>4.6320788300000002</v>
      </c>
      <c r="E47" s="169">
        <v>0</v>
      </c>
      <c r="F47" s="149"/>
      <c r="G47" s="149"/>
      <c r="H47" s="168">
        <v>4.6320788300000002</v>
      </c>
      <c r="I47" s="169">
        <v>0</v>
      </c>
      <c r="J47" s="149"/>
      <c r="K47" s="149"/>
      <c r="L47" s="168">
        <v>4.6320788300000002</v>
      </c>
      <c r="M47" s="169">
        <v>0</v>
      </c>
      <c r="N47" s="149"/>
      <c r="O47" s="149"/>
    </row>
    <row r="48" spans="2:15" x14ac:dyDescent="0.25">
      <c r="B48" s="145">
        <v>40</v>
      </c>
      <c r="C48" s="148" t="s">
        <v>177</v>
      </c>
      <c r="D48" s="168">
        <v>59.141811820000001</v>
      </c>
      <c r="E48" s="169">
        <v>8.3567380101659996</v>
      </c>
      <c r="F48" s="149"/>
      <c r="G48" s="149"/>
      <c r="H48" s="168">
        <v>59.141811820000001</v>
      </c>
      <c r="I48" s="169">
        <v>0</v>
      </c>
      <c r="J48" s="149"/>
      <c r="K48" s="149"/>
      <c r="L48" s="168">
        <v>59.141811820000001</v>
      </c>
      <c r="M48" s="169">
        <v>8.3567380101659996</v>
      </c>
      <c r="N48" s="149"/>
      <c r="O48" s="149"/>
    </row>
    <row r="49" spans="2:15" x14ac:dyDescent="0.25">
      <c r="B49" s="145">
        <v>41</v>
      </c>
      <c r="C49" s="148" t="s">
        <v>178</v>
      </c>
      <c r="D49" s="168">
        <v>0.10688517</v>
      </c>
      <c r="E49" s="169">
        <v>0</v>
      </c>
      <c r="F49" s="149"/>
      <c r="G49" s="149"/>
      <c r="H49" s="168">
        <v>0.10688517</v>
      </c>
      <c r="I49" s="169">
        <v>0</v>
      </c>
      <c r="J49" s="149"/>
      <c r="K49" s="149"/>
      <c r="L49" s="168">
        <v>0.10688517</v>
      </c>
      <c r="M49" s="169">
        <v>0</v>
      </c>
      <c r="N49" s="149"/>
      <c r="O49" s="149"/>
    </row>
    <row r="50" spans="2:15" x14ac:dyDescent="0.25">
      <c r="B50" s="145">
        <v>42</v>
      </c>
      <c r="C50" s="148" t="s">
        <v>179</v>
      </c>
      <c r="D50" s="168">
        <v>244.01289192999999</v>
      </c>
      <c r="E50" s="169">
        <v>6.1005583895999999E-2</v>
      </c>
      <c r="F50" s="149"/>
      <c r="G50" s="149"/>
      <c r="H50" s="168">
        <v>244.01289192999999</v>
      </c>
      <c r="I50" s="169">
        <v>0</v>
      </c>
      <c r="J50" s="149"/>
      <c r="K50" s="149"/>
      <c r="L50" s="168">
        <v>244.01289192999999</v>
      </c>
      <c r="M50" s="169">
        <v>6.1005583895999999E-2</v>
      </c>
      <c r="N50" s="149"/>
      <c r="O50" s="149"/>
    </row>
    <row r="51" spans="2:15" x14ac:dyDescent="0.25">
      <c r="B51" s="145">
        <v>43</v>
      </c>
      <c r="C51" s="148" t="s">
        <v>180</v>
      </c>
      <c r="D51" s="168">
        <v>2.40812414</v>
      </c>
      <c r="E51" s="169">
        <v>2.60353416E-3</v>
      </c>
      <c r="F51" s="149"/>
      <c r="G51" s="149"/>
      <c r="H51" s="168">
        <v>2.40812414</v>
      </c>
      <c r="I51" s="169">
        <v>0</v>
      </c>
      <c r="J51" s="149"/>
      <c r="K51" s="149"/>
      <c r="L51" s="168">
        <v>2.40812414</v>
      </c>
      <c r="M51" s="169">
        <v>2.60353416E-3</v>
      </c>
      <c r="N51" s="149"/>
      <c r="O51" s="149"/>
    </row>
    <row r="52" spans="2:15" x14ac:dyDescent="0.25">
      <c r="B52" s="145">
        <v>44</v>
      </c>
      <c r="C52" s="148" t="s">
        <v>181</v>
      </c>
      <c r="D52" s="168">
        <v>7.9972429999999997E-2</v>
      </c>
      <c r="E52" s="169">
        <v>9.2768018800000007E-4</v>
      </c>
      <c r="F52" s="149"/>
      <c r="G52" s="149"/>
      <c r="H52" s="168">
        <v>7.9972429999999997E-2</v>
      </c>
      <c r="I52" s="169">
        <v>0</v>
      </c>
      <c r="J52" s="149"/>
      <c r="K52" s="149"/>
      <c r="L52" s="168">
        <v>7.9972429999999997E-2</v>
      </c>
      <c r="M52" s="169">
        <v>9.2768018800000007E-4</v>
      </c>
      <c r="N52" s="149"/>
      <c r="O52" s="149"/>
    </row>
    <row r="53" spans="2:15" x14ac:dyDescent="0.25">
      <c r="B53" s="145">
        <v>45</v>
      </c>
      <c r="C53" s="148" t="s">
        <v>182</v>
      </c>
      <c r="D53" s="168">
        <v>1.9202265199999999</v>
      </c>
      <c r="E53" s="169">
        <v>0.63943543116000001</v>
      </c>
      <c r="F53" s="149"/>
      <c r="G53" s="149"/>
      <c r="H53" s="168">
        <v>1.9202265199999999</v>
      </c>
      <c r="I53" s="169">
        <v>0</v>
      </c>
      <c r="J53" s="149"/>
      <c r="K53" s="149"/>
      <c r="L53" s="168">
        <v>1.9202265199999999</v>
      </c>
      <c r="M53" s="169">
        <v>0.63943543116000001</v>
      </c>
      <c r="N53" s="149"/>
      <c r="O53" s="149"/>
    </row>
    <row r="54" spans="2:15" x14ac:dyDescent="0.25">
      <c r="B54" s="145">
        <v>46</v>
      </c>
      <c r="C54" s="148" t="s">
        <v>183</v>
      </c>
      <c r="D54" s="168">
        <v>100.03729167</v>
      </c>
      <c r="E54" s="169">
        <v>1.030384104201</v>
      </c>
      <c r="F54" s="149"/>
      <c r="G54" s="149"/>
      <c r="H54" s="168">
        <v>100.03729167</v>
      </c>
      <c r="I54" s="169">
        <v>0</v>
      </c>
      <c r="J54" s="149"/>
      <c r="K54" s="149"/>
      <c r="L54" s="168">
        <v>100.03729167</v>
      </c>
      <c r="M54" s="169">
        <v>1.030384104201</v>
      </c>
      <c r="N54" s="149"/>
      <c r="O54" s="149"/>
    </row>
    <row r="55" spans="2:15" x14ac:dyDescent="0.25">
      <c r="B55" s="145">
        <v>47</v>
      </c>
      <c r="C55" s="148" t="s">
        <v>184</v>
      </c>
      <c r="D55" s="168">
        <v>13.641961949999999</v>
      </c>
      <c r="E55" s="169">
        <v>1.283708619495</v>
      </c>
      <c r="F55" s="149"/>
      <c r="G55" s="149"/>
      <c r="H55" s="168">
        <v>13.641961949999999</v>
      </c>
      <c r="I55" s="169">
        <v>0</v>
      </c>
      <c r="J55" s="149"/>
      <c r="K55" s="149"/>
      <c r="L55" s="168">
        <v>13.641961949999999</v>
      </c>
      <c r="M55" s="169">
        <v>1.283708619495</v>
      </c>
      <c r="N55" s="149"/>
      <c r="O55" s="149"/>
    </row>
    <row r="56" spans="2:15" x14ac:dyDescent="0.25">
      <c r="B56" s="145">
        <v>48</v>
      </c>
      <c r="C56" s="148" t="s">
        <v>185</v>
      </c>
      <c r="D56" s="168">
        <v>26.95446402</v>
      </c>
      <c r="E56" s="169">
        <v>0</v>
      </c>
      <c r="F56" s="149"/>
      <c r="G56" s="149"/>
      <c r="H56" s="168">
        <v>26.95446402</v>
      </c>
      <c r="I56" s="169">
        <v>0</v>
      </c>
      <c r="J56" s="149"/>
      <c r="K56" s="149"/>
      <c r="L56" s="168">
        <v>26.95446402</v>
      </c>
      <c r="M56" s="169">
        <v>0</v>
      </c>
      <c r="N56" s="149"/>
      <c r="O56" s="149"/>
    </row>
    <row r="57" spans="2:15" x14ac:dyDescent="0.25">
      <c r="B57" s="145">
        <v>49</v>
      </c>
      <c r="C57" s="148" t="s">
        <v>186</v>
      </c>
      <c r="D57" s="168">
        <v>3.9149999999999996E-5</v>
      </c>
      <c r="E57" s="169">
        <v>1.3671179999999999E-5</v>
      </c>
      <c r="F57" s="149"/>
      <c r="G57" s="149"/>
      <c r="H57" s="168">
        <v>3.9149999999999996E-5</v>
      </c>
      <c r="I57" s="169">
        <v>2.7757349999999999E-6</v>
      </c>
      <c r="J57" s="149"/>
      <c r="K57" s="149"/>
      <c r="L57" s="168">
        <v>3.9149999999999996E-5</v>
      </c>
      <c r="M57" s="169">
        <v>1.6446915000000001E-5</v>
      </c>
      <c r="N57" s="149"/>
      <c r="O57" s="149"/>
    </row>
    <row r="58" spans="2:15" x14ac:dyDescent="0.25">
      <c r="B58" s="145">
        <v>50</v>
      </c>
      <c r="C58" s="148" t="s">
        <v>187</v>
      </c>
      <c r="D58" s="168">
        <v>67.134221330000003</v>
      </c>
      <c r="E58" s="169">
        <v>12.230834669214001</v>
      </c>
      <c r="F58" s="149"/>
      <c r="G58" s="149"/>
      <c r="H58" s="168">
        <v>67.134221330000003</v>
      </c>
      <c r="I58" s="169">
        <v>0</v>
      </c>
      <c r="J58" s="149"/>
      <c r="K58" s="149"/>
      <c r="L58" s="168">
        <v>67.134221330000003</v>
      </c>
      <c r="M58" s="169">
        <v>12.230834669214001</v>
      </c>
      <c r="N58" s="149"/>
      <c r="O58" s="149"/>
    </row>
    <row r="59" spans="2:15" x14ac:dyDescent="0.25">
      <c r="B59" s="145">
        <v>51</v>
      </c>
      <c r="C59" s="148" t="s">
        <v>188</v>
      </c>
      <c r="D59" s="168">
        <v>84.693789129999999</v>
      </c>
      <c r="E59" s="169">
        <v>47.373228398500004</v>
      </c>
      <c r="F59" s="149"/>
      <c r="G59" s="149"/>
      <c r="H59" s="168">
        <v>84.693789129999999</v>
      </c>
      <c r="I59" s="169">
        <v>3.8153618439999995E-2</v>
      </c>
      <c r="J59" s="149"/>
      <c r="K59" s="149"/>
      <c r="L59" s="168">
        <v>84.693789129999999</v>
      </c>
      <c r="M59" s="169">
        <v>47.411382016940003</v>
      </c>
      <c r="N59" s="149"/>
      <c r="O59" s="149"/>
    </row>
    <row r="60" spans="2:15" x14ac:dyDescent="0.25">
      <c r="B60" s="145">
        <v>52</v>
      </c>
      <c r="C60" s="148" t="s">
        <v>189</v>
      </c>
      <c r="D60" s="168">
        <v>46.098649630000004</v>
      </c>
      <c r="E60" s="169">
        <v>36.092476642199998</v>
      </c>
      <c r="F60" s="149"/>
      <c r="G60" s="149"/>
      <c r="H60" s="168">
        <v>46.098649630000004</v>
      </c>
      <c r="I60" s="169">
        <v>0</v>
      </c>
      <c r="J60" s="149"/>
      <c r="K60" s="149"/>
      <c r="L60" s="168">
        <v>46.098649630000004</v>
      </c>
      <c r="M60" s="169">
        <v>36.092476642199998</v>
      </c>
      <c r="N60" s="149"/>
      <c r="O60" s="149"/>
    </row>
    <row r="61" spans="2:15" x14ac:dyDescent="0.25">
      <c r="B61" s="145">
        <v>53</v>
      </c>
      <c r="C61" s="148" t="s">
        <v>190</v>
      </c>
      <c r="D61" s="168">
        <v>125.18855497</v>
      </c>
      <c r="E61" s="169">
        <v>80.996995065589999</v>
      </c>
      <c r="F61" s="149"/>
      <c r="G61" s="149"/>
      <c r="H61" s="168">
        <v>125.18855497</v>
      </c>
      <c r="I61" s="169">
        <v>0</v>
      </c>
      <c r="J61" s="149"/>
      <c r="K61" s="149"/>
      <c r="L61" s="168">
        <v>125.18855497</v>
      </c>
      <c r="M61" s="169">
        <v>80.996995065589999</v>
      </c>
      <c r="N61" s="149"/>
      <c r="O61" s="149"/>
    </row>
    <row r="62" spans="2:15" x14ac:dyDescent="0.25">
      <c r="B62" s="145">
        <v>54</v>
      </c>
      <c r="C62" s="148" t="s">
        <v>191</v>
      </c>
      <c r="D62" s="168">
        <v>1.0405884599999999</v>
      </c>
      <c r="E62" s="169">
        <v>0</v>
      </c>
      <c r="F62" s="149"/>
      <c r="G62" s="149"/>
      <c r="H62" s="168">
        <v>1.0405884599999999</v>
      </c>
      <c r="I62" s="169">
        <v>0</v>
      </c>
      <c r="J62" s="149"/>
      <c r="K62" s="149"/>
      <c r="L62" s="168">
        <v>1.0405884599999999</v>
      </c>
      <c r="M62" s="169">
        <v>0</v>
      </c>
      <c r="N62" s="149"/>
      <c r="O62" s="149"/>
    </row>
    <row r="63" spans="2:15" x14ac:dyDescent="0.25">
      <c r="B63" s="145">
        <v>55</v>
      </c>
      <c r="C63" s="148" t="s">
        <v>192</v>
      </c>
      <c r="D63" s="168">
        <v>125.90772975</v>
      </c>
      <c r="E63" s="169">
        <v>60.673359859970006</v>
      </c>
      <c r="F63" s="149"/>
      <c r="G63" s="149"/>
      <c r="H63" s="168">
        <v>125.90772975</v>
      </c>
      <c r="I63" s="169">
        <v>0</v>
      </c>
      <c r="J63" s="149"/>
      <c r="K63" s="149"/>
      <c r="L63" s="168">
        <v>125.90772975</v>
      </c>
      <c r="M63" s="169">
        <v>60.673359859970006</v>
      </c>
      <c r="N63" s="149"/>
      <c r="O63" s="149"/>
    </row>
    <row r="64" spans="2:15" x14ac:dyDescent="0.25">
      <c r="B64" s="145">
        <v>56</v>
      </c>
      <c r="C64" s="148" t="s">
        <v>193</v>
      </c>
      <c r="D64" s="168">
        <v>9.1908758600000002</v>
      </c>
      <c r="E64" s="169">
        <v>0.94230153506000003</v>
      </c>
      <c r="F64" s="149"/>
      <c r="G64" s="149"/>
      <c r="H64" s="168">
        <v>9.1908758600000002</v>
      </c>
      <c r="I64" s="169">
        <v>0</v>
      </c>
      <c r="J64" s="149"/>
      <c r="K64" s="149"/>
      <c r="L64" s="168">
        <v>9.1908758600000002</v>
      </c>
      <c r="M64" s="169">
        <v>0.94230153506000003</v>
      </c>
      <c r="N64" s="149"/>
      <c r="O64" s="149"/>
    </row>
    <row r="65" spans="2:15" x14ac:dyDescent="0.25">
      <c r="B65" s="145">
        <v>57</v>
      </c>
      <c r="C65" s="148" t="s">
        <v>194</v>
      </c>
      <c r="D65" s="168">
        <v>17.442300539999998</v>
      </c>
      <c r="E65" s="169">
        <v>0</v>
      </c>
      <c r="F65" s="149"/>
      <c r="G65" s="149"/>
      <c r="H65" s="168">
        <v>17.442300539999998</v>
      </c>
      <c r="I65" s="169">
        <v>0</v>
      </c>
      <c r="J65" s="149"/>
      <c r="K65" s="149"/>
      <c r="L65" s="168">
        <v>17.442300539999998</v>
      </c>
      <c r="M65" s="169">
        <v>0</v>
      </c>
      <c r="N65" s="149"/>
      <c r="O65" s="149"/>
    </row>
    <row r="66" spans="2:15" x14ac:dyDescent="0.25">
      <c r="B66" s="145">
        <v>58</v>
      </c>
      <c r="C66" s="148" t="s">
        <v>195</v>
      </c>
      <c r="D66" s="168">
        <v>8.3921826500000005</v>
      </c>
      <c r="E66" s="169">
        <v>0</v>
      </c>
      <c r="F66" s="149"/>
      <c r="G66" s="149"/>
      <c r="H66" s="168">
        <v>8.3921826500000005</v>
      </c>
      <c r="I66" s="169">
        <v>0</v>
      </c>
      <c r="J66" s="149"/>
      <c r="K66" s="149"/>
      <c r="L66" s="168">
        <v>8.3921826500000005</v>
      </c>
      <c r="M66" s="169">
        <v>0</v>
      </c>
      <c r="N66" s="149"/>
      <c r="O66" s="149"/>
    </row>
    <row r="67" spans="2:15" x14ac:dyDescent="0.25">
      <c r="B67" s="145">
        <v>59</v>
      </c>
      <c r="C67" s="148" t="s">
        <v>196</v>
      </c>
      <c r="D67" s="168">
        <v>55.19675745</v>
      </c>
      <c r="E67" s="169">
        <v>27.653575482450002</v>
      </c>
      <c r="F67" s="149"/>
      <c r="G67" s="149"/>
      <c r="H67" s="168">
        <v>55.19675745</v>
      </c>
      <c r="I67" s="169">
        <v>1.4351156937</v>
      </c>
      <c r="J67" s="149"/>
      <c r="K67" s="149"/>
      <c r="L67" s="168">
        <v>55.19675745</v>
      </c>
      <c r="M67" s="169">
        <v>29.08869117615</v>
      </c>
      <c r="N67" s="149"/>
      <c r="O67" s="149"/>
    </row>
    <row r="68" spans="2:15" x14ac:dyDescent="0.25">
      <c r="B68" s="145">
        <v>60</v>
      </c>
      <c r="C68" s="148" t="s">
        <v>197</v>
      </c>
      <c r="D68" s="168">
        <v>65.845963229999896</v>
      </c>
      <c r="E68" s="169">
        <v>22.711514924999999</v>
      </c>
      <c r="F68" s="149"/>
      <c r="G68" s="149"/>
      <c r="H68" s="168">
        <v>65.845963229999896</v>
      </c>
      <c r="I68" s="169">
        <v>5.0443325352499997</v>
      </c>
      <c r="J68" s="149"/>
      <c r="K68" s="149"/>
      <c r="L68" s="168">
        <v>65.845963229999896</v>
      </c>
      <c r="M68" s="169">
        <v>27.755847460250003</v>
      </c>
      <c r="N68" s="149"/>
      <c r="O68" s="149"/>
    </row>
    <row r="69" spans="2:15" x14ac:dyDescent="0.25">
      <c r="B69" s="145">
        <v>61</v>
      </c>
      <c r="C69" s="148" t="s">
        <v>198</v>
      </c>
      <c r="D69" s="168">
        <v>15.308180380000001</v>
      </c>
      <c r="E69" s="169">
        <v>10.002365060292</v>
      </c>
      <c r="F69" s="149"/>
      <c r="G69" s="149"/>
      <c r="H69" s="168">
        <v>15.308180380000001</v>
      </c>
      <c r="I69" s="169">
        <v>0</v>
      </c>
      <c r="J69" s="149"/>
      <c r="K69" s="149"/>
      <c r="L69" s="168">
        <v>15.308180380000001</v>
      </c>
      <c r="M69" s="169">
        <v>10.002365060292</v>
      </c>
      <c r="N69" s="149"/>
      <c r="O69" s="149"/>
    </row>
    <row r="70" spans="2:15" x14ac:dyDescent="0.25">
      <c r="B70" s="145">
        <v>62</v>
      </c>
      <c r="C70" s="148" t="s">
        <v>199</v>
      </c>
      <c r="D70" s="168">
        <v>0.41677881</v>
      </c>
      <c r="E70" s="169">
        <v>0.3378764963</v>
      </c>
      <c r="F70" s="149"/>
      <c r="G70" s="149"/>
      <c r="H70" s="168">
        <v>0.41677881</v>
      </c>
      <c r="I70" s="169">
        <v>0</v>
      </c>
      <c r="J70" s="149"/>
      <c r="K70" s="149"/>
      <c r="L70" s="168">
        <v>0.41677881</v>
      </c>
      <c r="M70" s="169">
        <v>0.3378764963</v>
      </c>
      <c r="N70" s="149"/>
      <c r="O70" s="149"/>
    </row>
    <row r="71" spans="2:15" x14ac:dyDescent="0.25">
      <c r="B71" s="145">
        <v>63</v>
      </c>
      <c r="C71" s="148" t="s">
        <v>200</v>
      </c>
      <c r="D71" s="168">
        <v>0.39841855999999998</v>
      </c>
      <c r="E71" s="169">
        <v>0.19920927999999999</v>
      </c>
      <c r="F71" s="149"/>
      <c r="G71" s="149"/>
      <c r="H71" s="168">
        <v>0.39841855999999998</v>
      </c>
      <c r="I71" s="169">
        <v>0</v>
      </c>
      <c r="J71" s="149"/>
      <c r="K71" s="149"/>
      <c r="L71" s="168">
        <v>0.39841855999999998</v>
      </c>
      <c r="M71" s="169">
        <v>0.19920927999999999</v>
      </c>
      <c r="N71" s="149"/>
      <c r="O71" s="149"/>
    </row>
    <row r="72" spans="2:15" x14ac:dyDescent="0.25">
      <c r="B72" s="145">
        <v>64</v>
      </c>
      <c r="C72" s="148" t="s">
        <v>201</v>
      </c>
      <c r="D72" s="168">
        <v>0.82117804999999999</v>
      </c>
      <c r="E72" s="169">
        <v>0.47250584997</v>
      </c>
      <c r="F72" s="149"/>
      <c r="G72" s="149"/>
      <c r="H72" s="168">
        <v>0.82117804999999999</v>
      </c>
      <c r="I72" s="169">
        <v>0</v>
      </c>
      <c r="J72" s="149"/>
      <c r="K72" s="149"/>
      <c r="L72" s="168">
        <v>0.82117804999999999</v>
      </c>
      <c r="M72" s="169">
        <v>0.47250584997</v>
      </c>
      <c r="N72" s="149"/>
      <c r="O72" s="149"/>
    </row>
    <row r="73" spans="2:15" x14ac:dyDescent="0.25">
      <c r="B73" s="145">
        <v>65</v>
      </c>
      <c r="C73" s="148" t="s">
        <v>202</v>
      </c>
      <c r="D73" s="168">
        <v>3.7108800000000002E-3</v>
      </c>
      <c r="E73" s="169">
        <v>0</v>
      </c>
      <c r="F73" s="149"/>
      <c r="G73" s="149"/>
      <c r="H73" s="168">
        <v>3.7108800000000002E-3</v>
      </c>
      <c r="I73" s="169">
        <v>0</v>
      </c>
      <c r="J73" s="149"/>
      <c r="K73" s="149"/>
      <c r="L73" s="168">
        <v>3.7108800000000002E-3</v>
      </c>
      <c r="M73" s="169">
        <v>0</v>
      </c>
      <c r="N73" s="149"/>
      <c r="O73" s="149"/>
    </row>
    <row r="74" spans="2:15" x14ac:dyDescent="0.25">
      <c r="B74" s="145">
        <v>66</v>
      </c>
      <c r="C74" s="148" t="s">
        <v>203</v>
      </c>
      <c r="D74" s="168">
        <v>1.6620876</v>
      </c>
      <c r="E74" s="169">
        <v>0</v>
      </c>
      <c r="F74" s="149"/>
      <c r="G74" s="149"/>
      <c r="H74" s="168">
        <v>1.6620876</v>
      </c>
      <c r="I74" s="169">
        <v>0</v>
      </c>
      <c r="J74" s="149"/>
      <c r="K74" s="149"/>
      <c r="L74" s="168">
        <v>1.6620876</v>
      </c>
      <c r="M74" s="169">
        <v>0</v>
      </c>
      <c r="N74" s="149"/>
      <c r="O74" s="149"/>
    </row>
    <row r="75" spans="2:15" x14ac:dyDescent="0.25">
      <c r="B75" s="145">
        <v>67</v>
      </c>
      <c r="C75" s="148" t="s">
        <v>204</v>
      </c>
      <c r="D75" s="168">
        <v>2.3670200000000001E-3</v>
      </c>
      <c r="E75" s="169">
        <v>0</v>
      </c>
      <c r="F75" s="149"/>
      <c r="G75" s="149"/>
      <c r="H75" s="168">
        <v>2.3670200000000001E-3</v>
      </c>
      <c r="I75" s="169">
        <v>0</v>
      </c>
      <c r="J75" s="149"/>
      <c r="K75" s="149"/>
      <c r="L75" s="168">
        <v>2.3670200000000001E-3</v>
      </c>
      <c r="M75" s="169">
        <v>0</v>
      </c>
      <c r="N75" s="149"/>
      <c r="O75" s="149"/>
    </row>
    <row r="76" spans="2:15" x14ac:dyDescent="0.25">
      <c r="B76" s="145">
        <v>68</v>
      </c>
      <c r="C76" s="148" t="s">
        <v>205</v>
      </c>
      <c r="D76" s="168">
        <v>10.58413453</v>
      </c>
      <c r="E76" s="169">
        <v>0</v>
      </c>
      <c r="F76" s="149"/>
      <c r="G76" s="149"/>
      <c r="H76" s="168">
        <v>10.58413453</v>
      </c>
      <c r="I76" s="169">
        <v>0</v>
      </c>
      <c r="J76" s="149"/>
      <c r="K76" s="149"/>
      <c r="L76" s="168">
        <v>10.58413453</v>
      </c>
      <c r="M76" s="169">
        <v>0</v>
      </c>
      <c r="N76" s="149"/>
      <c r="O76" s="149"/>
    </row>
    <row r="77" spans="2:15" x14ac:dyDescent="0.25">
      <c r="B77" s="145">
        <v>69</v>
      </c>
      <c r="C77" s="148" t="s">
        <v>206</v>
      </c>
      <c r="D77" s="168">
        <v>1.2320000000000001E-5</v>
      </c>
      <c r="E77" s="169">
        <v>0</v>
      </c>
      <c r="F77" s="149"/>
      <c r="G77" s="149"/>
      <c r="H77" s="168">
        <v>1.2320000000000001E-5</v>
      </c>
      <c r="I77" s="169">
        <v>0</v>
      </c>
      <c r="J77" s="149"/>
      <c r="K77" s="149"/>
      <c r="L77" s="168">
        <v>1.2320000000000001E-5</v>
      </c>
      <c r="M77" s="169">
        <v>0</v>
      </c>
      <c r="N77" s="149"/>
      <c r="O77" s="149"/>
    </row>
    <row r="78" spans="2:15" x14ac:dyDescent="0.25">
      <c r="B78" s="145">
        <v>70</v>
      </c>
      <c r="C78" s="148" t="s">
        <v>207</v>
      </c>
      <c r="D78" s="168">
        <v>3.1851330000000004E-2</v>
      </c>
      <c r="E78" s="169">
        <v>0</v>
      </c>
      <c r="F78" s="149"/>
      <c r="G78" s="149"/>
      <c r="H78" s="168">
        <v>3.1851330000000004E-2</v>
      </c>
      <c r="I78" s="169">
        <v>0</v>
      </c>
      <c r="J78" s="149"/>
      <c r="K78" s="149"/>
      <c r="L78" s="168">
        <v>3.1851330000000004E-2</v>
      </c>
      <c r="M78" s="169">
        <v>0</v>
      </c>
      <c r="N78" s="149"/>
      <c r="O78" s="149"/>
    </row>
    <row r="79" spans="2:15" x14ac:dyDescent="0.25">
      <c r="B79" s="145">
        <v>71</v>
      </c>
      <c r="C79" s="148" t="s">
        <v>208</v>
      </c>
      <c r="D79" s="168">
        <v>136.05166037000001</v>
      </c>
      <c r="E79" s="169">
        <v>56.869594034659997</v>
      </c>
      <c r="F79" s="149"/>
      <c r="G79" s="149"/>
      <c r="H79" s="168">
        <v>136.05166037000001</v>
      </c>
      <c r="I79" s="169">
        <v>0</v>
      </c>
      <c r="J79" s="149"/>
      <c r="K79" s="149"/>
      <c r="L79" s="168">
        <v>136.05166037000001</v>
      </c>
      <c r="M79" s="169">
        <v>56.869594034659997</v>
      </c>
      <c r="N79" s="149"/>
      <c r="O79" s="149"/>
    </row>
    <row r="80" spans="2:15" x14ac:dyDescent="0.25">
      <c r="B80" s="145">
        <v>72</v>
      </c>
      <c r="C80" s="148" t="s">
        <v>209</v>
      </c>
      <c r="D80" s="168">
        <v>75.776537500000003</v>
      </c>
      <c r="E80" s="169">
        <v>1.1063374475000001</v>
      </c>
      <c r="F80" s="149"/>
      <c r="G80" s="149"/>
      <c r="H80" s="168">
        <v>75.776537500000003</v>
      </c>
      <c r="I80" s="169">
        <v>0</v>
      </c>
      <c r="J80" s="149"/>
      <c r="K80" s="149"/>
      <c r="L80" s="168">
        <v>75.776537500000003</v>
      </c>
      <c r="M80" s="169">
        <v>1.1063374475000001</v>
      </c>
      <c r="N80" s="149"/>
      <c r="O80" s="149"/>
    </row>
    <row r="81" spans="2:15" x14ac:dyDescent="0.25">
      <c r="B81" s="145">
        <v>73</v>
      </c>
      <c r="C81" s="148" t="s">
        <v>210</v>
      </c>
      <c r="D81" s="168">
        <v>30.308026699999999</v>
      </c>
      <c r="E81" s="169">
        <v>0</v>
      </c>
      <c r="F81" s="149"/>
      <c r="G81" s="149"/>
      <c r="H81" s="168">
        <v>30.308026699999999</v>
      </c>
      <c r="I81" s="169">
        <v>0</v>
      </c>
      <c r="J81" s="149"/>
      <c r="K81" s="149"/>
      <c r="L81" s="168">
        <v>30.308026699999999</v>
      </c>
      <c r="M81" s="169">
        <v>0</v>
      </c>
      <c r="N81" s="149"/>
      <c r="O81" s="149"/>
    </row>
    <row r="82" spans="2:15" x14ac:dyDescent="0.25">
      <c r="B82" s="145">
        <v>74</v>
      </c>
      <c r="C82" s="148" t="s">
        <v>211</v>
      </c>
      <c r="D82" s="168">
        <v>3.0300150600000002</v>
      </c>
      <c r="E82" s="169">
        <v>0</v>
      </c>
      <c r="F82" s="149"/>
      <c r="G82" s="149"/>
      <c r="H82" s="168">
        <v>3.0300150600000002</v>
      </c>
      <c r="I82" s="169">
        <v>0</v>
      </c>
      <c r="J82" s="149"/>
      <c r="K82" s="149"/>
      <c r="L82" s="168">
        <v>3.0300150600000002</v>
      </c>
      <c r="M82" s="169">
        <v>0</v>
      </c>
      <c r="N82" s="149"/>
      <c r="O82" s="149"/>
    </row>
    <row r="83" spans="2:15" x14ac:dyDescent="0.25">
      <c r="B83" s="145">
        <v>75</v>
      </c>
      <c r="C83" s="148" t="s">
        <v>212</v>
      </c>
      <c r="D83" s="168">
        <v>19.940000000000001</v>
      </c>
      <c r="E83" s="169">
        <v>0</v>
      </c>
      <c r="F83" s="149"/>
      <c r="G83" s="149"/>
      <c r="H83" s="168">
        <v>19.940000000000001</v>
      </c>
      <c r="I83" s="169">
        <v>0</v>
      </c>
      <c r="J83" s="149"/>
      <c r="K83" s="149"/>
      <c r="L83" s="168">
        <v>19.940000000000001</v>
      </c>
      <c r="M83" s="169">
        <v>0</v>
      </c>
      <c r="N83" s="149"/>
      <c r="O83" s="149"/>
    </row>
    <row r="84" spans="2:15" x14ac:dyDescent="0.25">
      <c r="B84" s="145">
        <v>76</v>
      </c>
      <c r="C84" s="148" t="s">
        <v>213</v>
      </c>
      <c r="D84" s="168">
        <v>1.3688E-4</v>
      </c>
      <c r="E84" s="169">
        <v>0</v>
      </c>
      <c r="F84" s="149"/>
      <c r="G84" s="149"/>
      <c r="H84" s="168">
        <v>1.3688E-4</v>
      </c>
      <c r="I84" s="169">
        <v>0</v>
      </c>
      <c r="J84" s="149"/>
      <c r="K84" s="149"/>
      <c r="L84" s="168">
        <v>1.3688E-4</v>
      </c>
      <c r="M84" s="169">
        <v>0</v>
      </c>
      <c r="N84" s="149"/>
      <c r="O84" s="149"/>
    </row>
    <row r="85" spans="2:15" x14ac:dyDescent="0.25">
      <c r="B85" s="145">
        <v>77</v>
      </c>
      <c r="C85" s="148" t="s">
        <v>214</v>
      </c>
      <c r="D85" s="168">
        <v>0.6705913</v>
      </c>
      <c r="E85" s="169">
        <v>0</v>
      </c>
      <c r="F85" s="149"/>
      <c r="G85" s="149"/>
      <c r="H85" s="168">
        <v>0.6705913</v>
      </c>
      <c r="I85" s="169">
        <v>0</v>
      </c>
      <c r="J85" s="149"/>
      <c r="K85" s="149"/>
      <c r="L85" s="168">
        <v>0.6705913</v>
      </c>
      <c r="M85" s="169">
        <v>0</v>
      </c>
      <c r="N85" s="149"/>
      <c r="O85" s="149"/>
    </row>
    <row r="86" spans="2:15" x14ac:dyDescent="0.25">
      <c r="B86" s="145">
        <v>78</v>
      </c>
      <c r="C86" s="148" t="s">
        <v>215</v>
      </c>
      <c r="D86" s="168">
        <v>36.350366969999996</v>
      </c>
      <c r="E86" s="169">
        <v>10.894960289279998</v>
      </c>
      <c r="F86" s="149"/>
      <c r="G86" s="149"/>
      <c r="H86" s="168">
        <v>36.350366969999996</v>
      </c>
      <c r="I86" s="169">
        <v>0</v>
      </c>
      <c r="J86" s="149"/>
      <c r="K86" s="149"/>
      <c r="L86" s="168">
        <v>36.350366969999996</v>
      </c>
      <c r="M86" s="169">
        <v>10.894960289279998</v>
      </c>
      <c r="N86" s="149"/>
      <c r="O86" s="149"/>
    </row>
    <row r="87" spans="2:15" x14ac:dyDescent="0.25">
      <c r="B87" s="145">
        <v>79</v>
      </c>
      <c r="C87" s="148" t="s">
        <v>216</v>
      </c>
      <c r="D87" s="168">
        <v>120.1046225</v>
      </c>
      <c r="E87" s="169">
        <v>15.505617910011999</v>
      </c>
      <c r="F87" s="149"/>
      <c r="G87" s="149"/>
      <c r="H87" s="168">
        <v>120.1046225</v>
      </c>
      <c r="I87" s="169">
        <v>22.566341803</v>
      </c>
      <c r="J87" s="149"/>
      <c r="K87" s="149"/>
      <c r="L87" s="168">
        <v>120.1046225</v>
      </c>
      <c r="M87" s="169">
        <v>38.071959713011992</v>
      </c>
      <c r="N87" s="149"/>
      <c r="O87" s="149"/>
    </row>
    <row r="88" spans="2:15" x14ac:dyDescent="0.25">
      <c r="B88" s="145">
        <v>80</v>
      </c>
      <c r="C88" s="148" t="s">
        <v>217</v>
      </c>
      <c r="D88" s="168">
        <v>3.5</v>
      </c>
      <c r="E88" s="169">
        <v>0</v>
      </c>
      <c r="F88" s="149"/>
      <c r="G88" s="149"/>
      <c r="H88" s="168">
        <v>3.5</v>
      </c>
      <c r="I88" s="169">
        <v>0</v>
      </c>
      <c r="J88" s="149"/>
      <c r="K88" s="149"/>
      <c r="L88" s="168">
        <v>3.5</v>
      </c>
      <c r="M88" s="169">
        <v>0</v>
      </c>
      <c r="N88" s="149"/>
      <c r="O88" s="149"/>
    </row>
    <row r="89" spans="2:15" x14ac:dyDescent="0.25">
      <c r="B89" s="145">
        <v>81</v>
      </c>
      <c r="C89" s="148" t="s">
        <v>218</v>
      </c>
      <c r="D89" s="168">
        <v>2.5184600000000001E-3</v>
      </c>
      <c r="E89" s="169">
        <v>2.1197877820000001E-3</v>
      </c>
      <c r="F89" s="149"/>
      <c r="G89" s="149"/>
      <c r="H89" s="168">
        <v>2.5184600000000001E-3</v>
      </c>
      <c r="I89" s="169">
        <v>0</v>
      </c>
      <c r="J89" s="149"/>
      <c r="K89" s="149"/>
      <c r="L89" s="168">
        <v>2.5184600000000001E-3</v>
      </c>
      <c r="M89" s="169">
        <v>2.1197877820000001E-3</v>
      </c>
      <c r="N89" s="149"/>
      <c r="O89" s="149"/>
    </row>
    <row r="90" spans="2:15" x14ac:dyDescent="0.25">
      <c r="B90" s="145">
        <v>82</v>
      </c>
      <c r="C90" s="148" t="s">
        <v>219</v>
      </c>
      <c r="D90" s="168">
        <v>31.118618429999998</v>
      </c>
      <c r="E90" s="169">
        <v>1.36253275008</v>
      </c>
      <c r="F90" s="149"/>
      <c r="G90" s="149"/>
      <c r="H90" s="168">
        <v>31.118618429999998</v>
      </c>
      <c r="I90" s="169">
        <v>0</v>
      </c>
      <c r="J90" s="149"/>
      <c r="K90" s="149"/>
      <c r="L90" s="168">
        <v>31.118618429999998</v>
      </c>
      <c r="M90" s="169">
        <v>1.36253275008</v>
      </c>
      <c r="N90" s="149"/>
      <c r="O90" s="149"/>
    </row>
    <row r="91" spans="2:15" x14ac:dyDescent="0.25">
      <c r="B91" s="145">
        <v>93</v>
      </c>
      <c r="C91" s="148" t="s">
        <v>220</v>
      </c>
      <c r="D91" s="168">
        <v>94.272001400000008</v>
      </c>
      <c r="E91" s="169">
        <v>37.026784981299997</v>
      </c>
      <c r="F91" s="149"/>
      <c r="G91" s="149"/>
      <c r="H91" s="168">
        <v>94.272001400000008</v>
      </c>
      <c r="I91" s="169">
        <v>0.77116033975000009</v>
      </c>
      <c r="J91" s="149"/>
      <c r="K91" s="149"/>
      <c r="L91" s="168">
        <v>94.272001400000008</v>
      </c>
      <c r="M91" s="169">
        <v>37.797945321049994</v>
      </c>
      <c r="N91" s="149"/>
      <c r="O91" s="149"/>
    </row>
    <row r="92" spans="2:15" x14ac:dyDescent="0.25">
      <c r="B92" s="145">
        <v>94</v>
      </c>
      <c r="C92" s="148" t="s">
        <v>221</v>
      </c>
      <c r="D92" s="168">
        <v>5.1654145400000004</v>
      </c>
      <c r="E92" s="169">
        <v>1.1363911987999999</v>
      </c>
      <c r="F92" s="149"/>
      <c r="G92" s="149"/>
      <c r="H92" s="168">
        <v>5.1654145400000004</v>
      </c>
      <c r="I92" s="169">
        <v>0</v>
      </c>
      <c r="J92" s="149"/>
      <c r="K92" s="149"/>
      <c r="L92" s="168">
        <v>5.1654145400000004</v>
      </c>
      <c r="M92" s="169">
        <v>1.1363911987999999</v>
      </c>
      <c r="N92" s="149"/>
      <c r="O92" s="149"/>
    </row>
    <row r="93" spans="2:15" x14ac:dyDescent="0.25">
      <c r="B93" s="145">
        <v>95</v>
      </c>
      <c r="C93" s="148" t="s">
        <v>222</v>
      </c>
      <c r="D93" s="168">
        <v>1.3480663700000002</v>
      </c>
      <c r="E93" s="169">
        <v>0</v>
      </c>
      <c r="F93" s="149"/>
      <c r="G93" s="149"/>
      <c r="H93" s="168">
        <v>1.3480663700000002</v>
      </c>
      <c r="I93" s="169">
        <v>0</v>
      </c>
      <c r="J93" s="149"/>
      <c r="K93" s="149"/>
      <c r="L93" s="168">
        <v>1.3480663700000002</v>
      </c>
      <c r="M93" s="169">
        <v>0</v>
      </c>
      <c r="N93" s="149"/>
      <c r="O93" s="149"/>
    </row>
    <row r="94" spans="2:15" x14ac:dyDescent="0.25">
      <c r="B94" s="145">
        <v>96</v>
      </c>
      <c r="C94" s="148" t="s">
        <v>223</v>
      </c>
      <c r="D94" s="168">
        <v>28.636698629999898</v>
      </c>
      <c r="E94" s="169">
        <v>0</v>
      </c>
      <c r="F94" s="149"/>
      <c r="G94" s="149"/>
      <c r="H94" s="168">
        <v>28.636698629999898</v>
      </c>
      <c r="I94" s="169">
        <v>0</v>
      </c>
      <c r="J94" s="149"/>
      <c r="K94" s="149"/>
      <c r="L94" s="168">
        <v>28.636698629999898</v>
      </c>
      <c r="M94" s="169">
        <v>0</v>
      </c>
      <c r="N94" s="149"/>
      <c r="O94" s="149"/>
    </row>
    <row r="95" spans="2:15" x14ac:dyDescent="0.25">
      <c r="B95" s="145">
        <v>97</v>
      </c>
      <c r="C95" s="148" t="s">
        <v>224</v>
      </c>
      <c r="D95" s="168">
        <v>3.5276290000000002E-2</v>
      </c>
      <c r="E95" s="169">
        <v>0</v>
      </c>
      <c r="F95" s="149"/>
      <c r="G95" s="149"/>
      <c r="H95" s="168">
        <v>3.5276290000000002E-2</v>
      </c>
      <c r="I95" s="169">
        <v>0</v>
      </c>
      <c r="J95" s="149"/>
      <c r="K95" s="149"/>
      <c r="L95" s="168">
        <v>3.5276290000000002E-2</v>
      </c>
      <c r="M95" s="169">
        <v>0</v>
      </c>
      <c r="N95" s="149"/>
      <c r="O95" s="149"/>
    </row>
    <row r="96" spans="2:15" s="151" customFormat="1" x14ac:dyDescent="0.25">
      <c r="B96" s="145">
        <v>114</v>
      </c>
      <c r="C96" s="148" t="s">
        <v>229</v>
      </c>
      <c r="D96" s="168">
        <v>1137.3969929500001</v>
      </c>
      <c r="E96" s="169">
        <v>285.15931062239207</v>
      </c>
      <c r="F96" s="149"/>
      <c r="G96" s="149"/>
      <c r="H96" s="168">
        <v>1137.3969929500001</v>
      </c>
      <c r="I96" s="169">
        <v>8.0422245845819997</v>
      </c>
      <c r="J96" s="149"/>
      <c r="K96" s="149"/>
      <c r="L96" s="168">
        <v>1137.3969929500001</v>
      </c>
      <c r="M96" s="169">
        <v>293.20153520697403</v>
      </c>
      <c r="N96" s="150"/>
      <c r="O96" s="150"/>
    </row>
    <row r="97" spans="2:15" x14ac:dyDescent="0.25">
      <c r="B97" s="152" t="s">
        <v>282</v>
      </c>
    </row>
    <row r="98" spans="2:15" x14ac:dyDescent="0.25">
      <c r="B98" s="152" t="s">
        <v>283</v>
      </c>
    </row>
    <row r="100" spans="2:15" x14ac:dyDescent="0.25">
      <c r="L100" s="153"/>
      <c r="M100" s="153"/>
    </row>
    <row r="101" spans="2:15" x14ac:dyDescent="0.3">
      <c r="C101" s="108"/>
      <c r="D101" s="108"/>
      <c r="E101" s="108"/>
      <c r="F101" s="108"/>
      <c r="G101" s="108"/>
      <c r="H101" s="108"/>
      <c r="I101" s="108"/>
      <c r="J101" s="108"/>
      <c r="K101" s="108"/>
      <c r="L101" s="108"/>
      <c r="M101" s="108"/>
      <c r="N101" s="108"/>
      <c r="O101" s="108"/>
    </row>
    <row r="102" spans="2:15" x14ac:dyDescent="0.3">
      <c r="C102" s="108"/>
      <c r="D102" s="108"/>
      <c r="E102" s="108"/>
      <c r="F102" s="108"/>
      <c r="G102" s="108"/>
      <c r="H102" s="108"/>
      <c r="I102" s="108"/>
      <c r="J102" s="108"/>
      <c r="K102" s="108"/>
      <c r="L102" s="108"/>
      <c r="M102" s="108"/>
      <c r="N102" s="108"/>
      <c r="O102" s="108"/>
    </row>
    <row r="103" spans="2:15" x14ac:dyDescent="0.3">
      <c r="C103" s="108"/>
      <c r="D103" s="108"/>
      <c r="E103" s="108"/>
      <c r="F103" s="108"/>
      <c r="G103" s="108"/>
      <c r="H103" s="108"/>
      <c r="I103" s="108"/>
      <c r="J103" s="108"/>
      <c r="K103" s="108"/>
      <c r="L103" s="108"/>
      <c r="M103" s="108"/>
      <c r="N103" s="108"/>
      <c r="O103" s="108"/>
    </row>
    <row r="104" spans="2:15" x14ac:dyDescent="0.3">
      <c r="C104" s="108"/>
      <c r="D104" s="108"/>
      <c r="E104" s="108"/>
      <c r="F104" s="108"/>
      <c r="G104" s="108"/>
      <c r="H104" s="108"/>
      <c r="I104" s="108"/>
      <c r="J104" s="108"/>
      <c r="K104" s="108"/>
      <c r="L104" s="108"/>
      <c r="M104" s="108"/>
      <c r="N104" s="108"/>
      <c r="O104" s="108"/>
    </row>
    <row r="105" spans="2:15" x14ac:dyDescent="0.3">
      <c r="C105" s="108"/>
      <c r="D105" s="108"/>
      <c r="E105" s="108"/>
      <c r="F105" s="108"/>
      <c r="G105" s="108"/>
      <c r="H105" s="108"/>
      <c r="I105" s="108"/>
      <c r="J105" s="108"/>
      <c r="K105" s="108"/>
      <c r="L105" s="108"/>
      <c r="M105" s="108"/>
      <c r="N105" s="108"/>
      <c r="O105" s="108"/>
    </row>
    <row r="106" spans="2:15" x14ac:dyDescent="0.3">
      <c r="C106" s="108"/>
      <c r="D106" s="108"/>
      <c r="E106" s="108"/>
      <c r="F106" s="108"/>
      <c r="G106" s="108"/>
      <c r="H106" s="108"/>
      <c r="I106" s="108"/>
      <c r="J106" s="108"/>
      <c r="K106" s="108"/>
      <c r="L106" s="108"/>
      <c r="M106" s="108"/>
      <c r="N106" s="108"/>
      <c r="O106" s="108"/>
    </row>
    <row r="107" spans="2:15" x14ac:dyDescent="0.3">
      <c r="C107" s="108"/>
      <c r="D107" s="108"/>
      <c r="E107" s="108"/>
      <c r="F107" s="108"/>
      <c r="G107" s="108"/>
      <c r="H107" s="108"/>
      <c r="I107" s="108"/>
      <c r="J107" s="108"/>
      <c r="K107" s="108"/>
      <c r="L107" s="108"/>
      <c r="M107" s="108"/>
      <c r="N107" s="108"/>
      <c r="O107" s="108"/>
    </row>
    <row r="108" spans="2:15" x14ac:dyDescent="0.3">
      <c r="C108" s="108"/>
      <c r="D108" s="108"/>
      <c r="E108" s="108"/>
      <c r="F108" s="108"/>
      <c r="G108" s="108"/>
      <c r="H108" s="108"/>
      <c r="I108" s="108"/>
      <c r="J108" s="108"/>
      <c r="K108" s="108"/>
      <c r="L108" s="108"/>
      <c r="M108" s="108"/>
      <c r="N108" s="108"/>
      <c r="O108" s="108"/>
    </row>
    <row r="109" spans="2:15" x14ac:dyDescent="0.3">
      <c r="C109" s="108"/>
      <c r="D109" s="108"/>
      <c r="E109" s="108"/>
      <c r="F109" s="108"/>
      <c r="G109" s="108"/>
      <c r="H109" s="108"/>
      <c r="I109" s="108"/>
      <c r="J109" s="108"/>
      <c r="K109" s="108"/>
      <c r="L109" s="108"/>
      <c r="M109" s="108"/>
      <c r="N109" s="108"/>
      <c r="O109" s="108"/>
    </row>
    <row r="110" spans="2:15" x14ac:dyDescent="0.3">
      <c r="C110" s="108"/>
      <c r="D110" s="108"/>
      <c r="E110" s="108"/>
      <c r="F110" s="108"/>
      <c r="G110" s="108"/>
      <c r="H110" s="108"/>
      <c r="I110" s="108"/>
      <c r="J110" s="108"/>
      <c r="K110" s="108"/>
      <c r="L110" s="108"/>
      <c r="M110" s="108"/>
      <c r="N110" s="108"/>
      <c r="O110" s="108"/>
    </row>
    <row r="111" spans="2:15" x14ac:dyDescent="0.3">
      <c r="C111" s="108"/>
      <c r="D111" s="108"/>
      <c r="E111" s="108"/>
      <c r="F111" s="108"/>
      <c r="G111" s="108"/>
      <c r="H111" s="108"/>
      <c r="I111" s="108"/>
      <c r="J111" s="108"/>
      <c r="K111" s="108"/>
      <c r="L111" s="108"/>
      <c r="M111" s="108"/>
      <c r="N111" s="108"/>
      <c r="O111" s="108"/>
    </row>
  </sheetData>
  <mergeCells count="17">
    <mergeCell ref="D2:K2"/>
    <mergeCell ref="C5:C8"/>
    <mergeCell ref="D5:G5"/>
    <mergeCell ref="H5:K5"/>
    <mergeCell ref="D7:E7"/>
    <mergeCell ref="F7:G7"/>
    <mergeCell ref="H7:I7"/>
    <mergeCell ref="D6:E6"/>
    <mergeCell ref="F6:G6"/>
    <mergeCell ref="H6:I6"/>
    <mergeCell ref="J6:K6"/>
    <mergeCell ref="J7:K7"/>
    <mergeCell ref="L5:O5"/>
    <mergeCell ref="L6:M6"/>
    <mergeCell ref="N6:O6"/>
    <mergeCell ref="L7:M7"/>
    <mergeCell ref="N7:O7"/>
  </mergeCells>
  <pageMargins left="0.70866141732283472" right="0.70866141732283472" top="0.74803149606299213" bottom="0.74803149606299213" header="0.31496062992125984" footer="0.31496062992125984"/>
  <pageSetup scale="26" orientation="landscape" r:id="rId1"/>
  <headerFooter>
    <oddHeader>&amp;R&amp;"Century"&amp;8&amp;KE7EC06Gruppo Banco BPM - Uso Interno&amp;1#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2:R51"/>
  <sheetViews>
    <sheetView showGridLines="0" zoomScale="70" zoomScaleNormal="70" workbookViewId="0"/>
  </sheetViews>
  <sheetFormatPr defaultColWidth="8.85546875" defaultRowHeight="16.5" x14ac:dyDescent="0.25"/>
  <cols>
    <col min="1" max="1" width="8.85546875" style="1"/>
    <col min="2" max="2" width="6.140625" style="106" customWidth="1"/>
    <col min="3" max="3" width="60.5703125" style="1" bestFit="1" customWidth="1"/>
    <col min="4" max="17" width="12.85546875" style="1" customWidth="1"/>
    <col min="18" max="18" width="10.85546875" style="1" customWidth="1"/>
    <col min="19" max="20" width="8.85546875" style="1"/>
    <col min="21" max="21" width="14" style="1" bestFit="1" customWidth="1"/>
    <col min="22" max="16384" width="8.85546875" style="1"/>
  </cols>
  <sheetData>
    <row r="2" spans="2:18" x14ac:dyDescent="0.2">
      <c r="B2" s="2" t="s">
        <v>225</v>
      </c>
    </row>
    <row r="3" spans="2:18" ht="17.25" thickBot="1" x14ac:dyDescent="0.25">
      <c r="B3" s="140"/>
    </row>
    <row r="4" spans="2:18" ht="54.75" thickBot="1" x14ac:dyDescent="0.25">
      <c r="B4" s="140"/>
      <c r="C4" s="162" t="s">
        <v>287</v>
      </c>
      <c r="E4" s="208" t="s">
        <v>227</v>
      </c>
      <c r="F4" s="209"/>
      <c r="G4" s="209"/>
      <c r="H4" s="209"/>
      <c r="I4" s="209"/>
      <c r="J4" s="209"/>
      <c r="K4" s="209"/>
      <c r="L4" s="209"/>
      <c r="M4" s="209"/>
      <c r="N4" s="209"/>
      <c r="O4" s="209"/>
      <c r="P4" s="209"/>
      <c r="Q4" s="210"/>
    </row>
    <row r="5" spans="2:18" ht="40.5" x14ac:dyDescent="0.2">
      <c r="B5" s="140"/>
      <c r="C5" s="162" t="s">
        <v>288</v>
      </c>
    </row>
    <row r="6" spans="2:18" ht="81" x14ac:dyDescent="0.2">
      <c r="B6" s="140"/>
      <c r="C6" s="162" t="s">
        <v>289</v>
      </c>
    </row>
    <row r="8" spans="2:18" s="106" customFormat="1" x14ac:dyDescent="0.3">
      <c r="B8" s="109"/>
      <c r="C8" s="71"/>
      <c r="D8" s="112"/>
      <c r="E8" s="108"/>
      <c r="F8" s="108"/>
      <c r="G8" s="108"/>
      <c r="H8" s="108"/>
      <c r="I8" s="108"/>
      <c r="J8" s="108"/>
      <c r="K8" s="108"/>
      <c r="L8" s="108"/>
      <c r="M8" s="108"/>
      <c r="N8" s="108"/>
      <c r="O8" s="108"/>
      <c r="P8" s="108"/>
      <c r="Q8" s="108"/>
      <c r="R8" s="108"/>
    </row>
    <row r="9" spans="2:18" ht="29.1" customHeight="1" x14ac:dyDescent="0.25">
      <c r="B9" s="211" t="s">
        <v>290</v>
      </c>
      <c r="C9" s="212"/>
      <c r="D9" s="230" t="s">
        <v>17</v>
      </c>
      <c r="E9" s="231"/>
      <c r="F9" s="231"/>
      <c r="G9" s="231"/>
      <c r="H9" s="231"/>
      <c r="I9" s="231"/>
      <c r="J9" s="231"/>
      <c r="K9" s="231"/>
      <c r="L9" s="231"/>
      <c r="M9" s="231"/>
      <c r="N9" s="231"/>
      <c r="O9" s="231"/>
      <c r="P9" s="231"/>
      <c r="Q9" s="231"/>
      <c r="R9" s="154"/>
    </row>
    <row r="10" spans="2:18" ht="38.25" customHeight="1" x14ac:dyDescent="0.25">
      <c r="B10" s="213"/>
      <c r="C10" s="214"/>
      <c r="D10" s="221" t="s">
        <v>19</v>
      </c>
      <c r="E10" s="222"/>
      <c r="F10" s="222"/>
      <c r="G10" s="222"/>
      <c r="H10" s="223"/>
      <c r="I10" s="221" t="s">
        <v>20</v>
      </c>
      <c r="J10" s="222"/>
      <c r="K10" s="222"/>
      <c r="L10" s="223"/>
      <c r="M10" s="221" t="s">
        <v>21</v>
      </c>
      <c r="N10" s="222"/>
      <c r="O10" s="222"/>
      <c r="P10" s="222"/>
      <c r="Q10" s="223"/>
      <c r="R10" s="155"/>
    </row>
    <row r="11" spans="2:18" ht="29.85" customHeight="1" x14ac:dyDescent="0.25">
      <c r="B11" s="213"/>
      <c r="C11" s="214"/>
      <c r="D11" s="211" t="s">
        <v>284</v>
      </c>
      <c r="E11" s="220"/>
      <c r="F11" s="220"/>
      <c r="G11" s="220"/>
      <c r="H11" s="212"/>
      <c r="I11" s="211" t="s">
        <v>284</v>
      </c>
      <c r="J11" s="220"/>
      <c r="K11" s="220"/>
      <c r="L11" s="212"/>
      <c r="M11" s="211" t="s">
        <v>284</v>
      </c>
      <c r="N11" s="220"/>
      <c r="O11" s="220"/>
      <c r="P11" s="220"/>
      <c r="Q11" s="212"/>
      <c r="R11" s="229" t="s">
        <v>286</v>
      </c>
    </row>
    <row r="12" spans="2:18" ht="42" customHeight="1" x14ac:dyDescent="0.25">
      <c r="B12" s="213"/>
      <c r="C12" s="214"/>
      <c r="D12" s="174"/>
      <c r="E12" s="211" t="s">
        <v>285</v>
      </c>
      <c r="F12" s="220"/>
      <c r="G12" s="220"/>
      <c r="H12" s="212"/>
      <c r="I12" s="174"/>
      <c r="J12" s="211" t="s">
        <v>285</v>
      </c>
      <c r="K12" s="220"/>
      <c r="L12" s="212"/>
      <c r="M12" s="174"/>
      <c r="N12" s="211" t="s">
        <v>285</v>
      </c>
      <c r="O12" s="220"/>
      <c r="P12" s="220"/>
      <c r="Q12" s="212"/>
      <c r="R12" s="224"/>
    </row>
    <row r="13" spans="2:18" ht="49.5" x14ac:dyDescent="0.25">
      <c r="B13" s="215"/>
      <c r="C13" s="216"/>
      <c r="D13" s="115"/>
      <c r="E13" s="115"/>
      <c r="F13" s="116" t="s">
        <v>270</v>
      </c>
      <c r="G13" s="116" t="s">
        <v>25</v>
      </c>
      <c r="H13" s="116" t="s">
        <v>26</v>
      </c>
      <c r="I13" s="115"/>
      <c r="J13" s="115"/>
      <c r="K13" s="116" t="s">
        <v>270</v>
      </c>
      <c r="L13" s="116" t="s">
        <v>26</v>
      </c>
      <c r="M13" s="115"/>
      <c r="N13" s="115"/>
      <c r="O13" s="116" t="s">
        <v>270</v>
      </c>
      <c r="P13" s="116" t="s">
        <v>25</v>
      </c>
      <c r="Q13" s="116" t="s">
        <v>26</v>
      </c>
      <c r="R13" s="225"/>
    </row>
    <row r="14" spans="2:18" ht="31.5" customHeight="1" x14ac:dyDescent="0.25">
      <c r="B14" s="117"/>
      <c r="C14" s="118" t="s">
        <v>253</v>
      </c>
      <c r="D14" s="119"/>
      <c r="E14" s="120"/>
      <c r="F14" s="120"/>
      <c r="G14" s="121"/>
      <c r="H14" s="121"/>
      <c r="I14" s="121"/>
      <c r="J14" s="120"/>
      <c r="K14" s="120"/>
      <c r="L14" s="121"/>
      <c r="M14" s="121"/>
      <c r="N14" s="121"/>
      <c r="O14" s="121"/>
      <c r="P14" s="121"/>
      <c r="Q14" s="121"/>
      <c r="R14" s="121"/>
    </row>
    <row r="15" spans="2:18" ht="33" x14ac:dyDescent="0.25">
      <c r="B15" s="60">
        <v>1</v>
      </c>
      <c r="C15" s="122" t="s">
        <v>29</v>
      </c>
      <c r="D15" s="170">
        <v>22.592868591109575</v>
      </c>
      <c r="E15" s="170">
        <v>2.0210003343981717</v>
      </c>
      <c r="F15" s="170">
        <v>0</v>
      </c>
      <c r="G15" s="170">
        <v>7.5689868944994618E-2</v>
      </c>
      <c r="H15" s="170">
        <v>0.1527769640253048</v>
      </c>
      <c r="I15" s="170">
        <v>3.9159987725716798E-3</v>
      </c>
      <c r="J15" s="170">
        <v>1.0066307280244065E-3</v>
      </c>
      <c r="K15" s="170">
        <v>0</v>
      </c>
      <c r="L15" s="170">
        <v>0</v>
      </c>
      <c r="M15" s="170">
        <v>22.596784589882148</v>
      </c>
      <c r="N15" s="170">
        <v>2.022006965126196</v>
      </c>
      <c r="O15" s="170">
        <v>0</v>
      </c>
      <c r="P15" s="170">
        <v>7.5689868944994618E-2</v>
      </c>
      <c r="Q15" s="170">
        <v>0.1527769640253048</v>
      </c>
      <c r="R15" s="170">
        <v>19.463673080689876</v>
      </c>
    </row>
    <row r="16" spans="2:18" x14ac:dyDescent="0.25">
      <c r="B16" s="60">
        <v>2</v>
      </c>
      <c r="C16" s="123" t="s">
        <v>293</v>
      </c>
      <c r="D16" s="170">
        <v>0.40874046020426658</v>
      </c>
      <c r="E16" s="170">
        <v>0</v>
      </c>
      <c r="F16" s="170">
        <v>0</v>
      </c>
      <c r="G16" s="170">
        <v>0</v>
      </c>
      <c r="H16" s="170">
        <v>0</v>
      </c>
      <c r="I16" s="170">
        <v>0</v>
      </c>
      <c r="J16" s="170">
        <v>0</v>
      </c>
      <c r="K16" s="170">
        <v>0</v>
      </c>
      <c r="L16" s="170">
        <v>0</v>
      </c>
      <c r="M16" s="170">
        <v>0.40874046020426658</v>
      </c>
      <c r="N16" s="170">
        <v>0</v>
      </c>
      <c r="O16" s="170">
        <v>0</v>
      </c>
      <c r="P16" s="170">
        <v>0</v>
      </c>
      <c r="Q16" s="170">
        <v>0</v>
      </c>
      <c r="R16" s="170">
        <v>2.3630000233774791</v>
      </c>
    </row>
    <row r="17" spans="2:18" x14ac:dyDescent="0.25">
      <c r="B17" s="60">
        <v>3</v>
      </c>
      <c r="C17" s="178" t="s">
        <v>31</v>
      </c>
      <c r="D17" s="170">
        <v>0.3862671285950568</v>
      </c>
      <c r="E17" s="170">
        <v>0</v>
      </c>
      <c r="F17" s="170">
        <v>0</v>
      </c>
      <c r="G17" s="170">
        <v>0</v>
      </c>
      <c r="H17" s="170">
        <v>0</v>
      </c>
      <c r="I17" s="170">
        <v>0</v>
      </c>
      <c r="J17" s="170">
        <v>0</v>
      </c>
      <c r="K17" s="170">
        <v>0</v>
      </c>
      <c r="L17" s="170">
        <v>0</v>
      </c>
      <c r="M17" s="170">
        <v>0.3862671285950568</v>
      </c>
      <c r="N17" s="170">
        <v>0</v>
      </c>
      <c r="O17" s="170">
        <v>0</v>
      </c>
      <c r="P17" s="170">
        <v>0</v>
      </c>
      <c r="Q17" s="170">
        <v>0</v>
      </c>
      <c r="R17" s="170">
        <v>1.4024407295282388</v>
      </c>
    </row>
    <row r="18" spans="2:18" x14ac:dyDescent="0.25">
      <c r="B18" s="60">
        <v>4</v>
      </c>
      <c r="C18" s="179" t="s">
        <v>32</v>
      </c>
      <c r="D18" s="170">
        <v>5.1723823148900942E-2</v>
      </c>
      <c r="E18" s="170">
        <v>0</v>
      </c>
      <c r="F18" s="170">
        <v>0</v>
      </c>
      <c r="G18" s="170">
        <v>0</v>
      </c>
      <c r="H18" s="170">
        <v>0</v>
      </c>
      <c r="I18" s="170">
        <v>0</v>
      </c>
      <c r="J18" s="170">
        <v>0</v>
      </c>
      <c r="K18" s="170">
        <v>0</v>
      </c>
      <c r="L18" s="170">
        <v>0</v>
      </c>
      <c r="M18" s="170">
        <v>5.1723823148900942E-2</v>
      </c>
      <c r="N18" s="170">
        <v>0</v>
      </c>
      <c r="O18" s="170">
        <v>0</v>
      </c>
      <c r="P18" s="170">
        <v>0</v>
      </c>
      <c r="Q18" s="170">
        <v>0</v>
      </c>
      <c r="R18" s="170">
        <v>0.58108681167197596</v>
      </c>
    </row>
    <row r="19" spans="2:18" s="129" customFormat="1" x14ac:dyDescent="0.25">
      <c r="B19" s="128">
        <v>5</v>
      </c>
      <c r="C19" s="179" t="s">
        <v>33</v>
      </c>
      <c r="D19" s="170">
        <v>0.32693650984417538</v>
      </c>
      <c r="E19" s="170">
        <v>0</v>
      </c>
      <c r="F19" s="170">
        <v>0</v>
      </c>
      <c r="G19" s="170">
        <v>0</v>
      </c>
      <c r="H19" s="170">
        <v>0</v>
      </c>
      <c r="I19" s="170">
        <v>0</v>
      </c>
      <c r="J19" s="170">
        <v>0</v>
      </c>
      <c r="K19" s="170">
        <v>0</v>
      </c>
      <c r="L19" s="170">
        <v>0</v>
      </c>
      <c r="M19" s="170">
        <v>0.32693650984417538</v>
      </c>
      <c r="N19" s="170">
        <v>0</v>
      </c>
      <c r="O19" s="170">
        <v>0</v>
      </c>
      <c r="P19" s="170">
        <v>0</v>
      </c>
      <c r="Q19" s="170">
        <v>0</v>
      </c>
      <c r="R19" s="170">
        <v>0.79334441878241435</v>
      </c>
    </row>
    <row r="20" spans="2:18" x14ac:dyDescent="0.25">
      <c r="B20" s="60">
        <v>6</v>
      </c>
      <c r="C20" s="179" t="s">
        <v>34</v>
      </c>
      <c r="D20" s="170">
        <v>7.6067956019804173E-3</v>
      </c>
      <c r="E20" s="170">
        <v>0</v>
      </c>
      <c r="F20" s="156">
        <v>0</v>
      </c>
      <c r="G20" s="170">
        <v>0</v>
      </c>
      <c r="H20" s="170">
        <v>0</v>
      </c>
      <c r="I20" s="170">
        <v>0</v>
      </c>
      <c r="J20" s="170">
        <v>0</v>
      </c>
      <c r="K20" s="156">
        <v>0</v>
      </c>
      <c r="L20" s="171">
        <v>0</v>
      </c>
      <c r="M20" s="170">
        <v>7.6067956019804173E-3</v>
      </c>
      <c r="N20" s="170">
        <v>0</v>
      </c>
      <c r="O20" s="156"/>
      <c r="P20" s="170">
        <v>0</v>
      </c>
      <c r="Q20" s="170">
        <v>0</v>
      </c>
      <c r="R20" s="170">
        <v>2.8009499073848407E-2</v>
      </c>
    </row>
    <row r="21" spans="2:18" x14ac:dyDescent="0.25">
      <c r="B21" s="60">
        <v>7</v>
      </c>
      <c r="C21" s="178" t="s">
        <v>35</v>
      </c>
      <c r="D21" s="170">
        <v>2.2473331609209789E-2</v>
      </c>
      <c r="E21" s="170">
        <v>0</v>
      </c>
      <c r="F21" s="170">
        <v>0</v>
      </c>
      <c r="G21" s="170">
        <v>0</v>
      </c>
      <c r="H21" s="170">
        <v>0</v>
      </c>
      <c r="I21" s="170">
        <v>0</v>
      </c>
      <c r="J21" s="170">
        <v>0</v>
      </c>
      <c r="K21" s="170">
        <v>0</v>
      </c>
      <c r="L21" s="170">
        <v>0</v>
      </c>
      <c r="M21" s="170">
        <v>2.2473331609209789E-2</v>
      </c>
      <c r="N21" s="170">
        <v>0</v>
      </c>
      <c r="O21" s="170">
        <v>0</v>
      </c>
      <c r="P21" s="170">
        <v>0</v>
      </c>
      <c r="Q21" s="170">
        <v>0</v>
      </c>
      <c r="R21" s="170">
        <v>0.96055929384923999</v>
      </c>
    </row>
    <row r="22" spans="2:18" x14ac:dyDescent="0.25">
      <c r="B22" s="60">
        <v>8</v>
      </c>
      <c r="C22" s="179" t="s">
        <v>36</v>
      </c>
      <c r="D22" s="170">
        <v>0</v>
      </c>
      <c r="E22" s="170">
        <v>0</v>
      </c>
      <c r="F22" s="170">
        <v>0</v>
      </c>
      <c r="G22" s="170">
        <v>0</v>
      </c>
      <c r="H22" s="170">
        <v>0</v>
      </c>
      <c r="I22" s="170">
        <v>0</v>
      </c>
      <c r="J22" s="170">
        <v>0</v>
      </c>
      <c r="K22" s="170">
        <v>0</v>
      </c>
      <c r="L22" s="170">
        <v>0</v>
      </c>
      <c r="M22" s="170">
        <v>0</v>
      </c>
      <c r="N22" s="170">
        <v>0</v>
      </c>
      <c r="O22" s="170">
        <v>0</v>
      </c>
      <c r="P22" s="170">
        <v>0</v>
      </c>
      <c r="Q22" s="170">
        <v>0</v>
      </c>
      <c r="R22" s="170">
        <v>0</v>
      </c>
    </row>
    <row r="23" spans="2:18" x14ac:dyDescent="0.25">
      <c r="B23" s="60">
        <v>9</v>
      </c>
      <c r="C23" s="180" t="s">
        <v>32</v>
      </c>
      <c r="D23" s="170">
        <v>0</v>
      </c>
      <c r="E23" s="170">
        <v>0</v>
      </c>
      <c r="F23" s="170">
        <v>0</v>
      </c>
      <c r="G23" s="170">
        <v>0</v>
      </c>
      <c r="H23" s="170">
        <v>0</v>
      </c>
      <c r="I23" s="170">
        <v>0</v>
      </c>
      <c r="J23" s="170">
        <v>0</v>
      </c>
      <c r="K23" s="170">
        <v>0</v>
      </c>
      <c r="L23" s="170">
        <v>0</v>
      </c>
      <c r="M23" s="170">
        <v>0</v>
      </c>
      <c r="N23" s="170">
        <v>0</v>
      </c>
      <c r="O23" s="170">
        <v>0</v>
      </c>
      <c r="P23" s="170">
        <v>0</v>
      </c>
      <c r="Q23" s="170">
        <v>0</v>
      </c>
      <c r="R23" s="170">
        <v>0</v>
      </c>
    </row>
    <row r="24" spans="2:18" s="129" customFormat="1" x14ac:dyDescent="0.25">
      <c r="B24" s="128">
        <v>10</v>
      </c>
      <c r="C24" s="180" t="s">
        <v>33</v>
      </c>
      <c r="D24" s="170">
        <v>0</v>
      </c>
      <c r="E24" s="170">
        <v>0</v>
      </c>
      <c r="F24" s="170">
        <v>0</v>
      </c>
      <c r="G24" s="170">
        <v>0</v>
      </c>
      <c r="H24" s="170">
        <v>0</v>
      </c>
      <c r="I24" s="170">
        <v>0</v>
      </c>
      <c r="J24" s="170">
        <v>0</v>
      </c>
      <c r="K24" s="170">
        <v>0</v>
      </c>
      <c r="L24" s="170">
        <v>0</v>
      </c>
      <c r="M24" s="170">
        <v>0</v>
      </c>
      <c r="N24" s="170">
        <v>0</v>
      </c>
      <c r="O24" s="170">
        <v>0</v>
      </c>
      <c r="P24" s="170">
        <v>0</v>
      </c>
      <c r="Q24" s="170">
        <v>0</v>
      </c>
      <c r="R24" s="170">
        <v>0</v>
      </c>
    </row>
    <row r="25" spans="2:18" ht="20.100000000000001" customHeight="1" x14ac:dyDescent="0.25">
      <c r="B25" s="60">
        <v>11</v>
      </c>
      <c r="C25" s="180" t="s">
        <v>34</v>
      </c>
      <c r="D25" s="170">
        <v>0</v>
      </c>
      <c r="E25" s="170">
        <v>0</v>
      </c>
      <c r="F25" s="156">
        <v>0</v>
      </c>
      <c r="G25" s="170">
        <v>0</v>
      </c>
      <c r="H25" s="170">
        <v>0</v>
      </c>
      <c r="I25" s="170">
        <v>0</v>
      </c>
      <c r="J25" s="170">
        <v>0</v>
      </c>
      <c r="K25" s="156">
        <v>0</v>
      </c>
      <c r="L25" s="170">
        <v>0</v>
      </c>
      <c r="M25" s="170">
        <v>0</v>
      </c>
      <c r="N25" s="170">
        <v>0</v>
      </c>
      <c r="O25" s="156"/>
      <c r="P25" s="170">
        <v>0</v>
      </c>
      <c r="Q25" s="170">
        <v>0</v>
      </c>
      <c r="R25" s="170">
        <v>0</v>
      </c>
    </row>
    <row r="26" spans="2:18" x14ac:dyDescent="0.25">
      <c r="B26" s="60">
        <v>12</v>
      </c>
      <c r="C26" s="179" t="s">
        <v>37</v>
      </c>
      <c r="D26" s="170">
        <v>0</v>
      </c>
      <c r="E26" s="170">
        <v>0</v>
      </c>
      <c r="F26" s="170">
        <v>0</v>
      </c>
      <c r="G26" s="170">
        <v>0</v>
      </c>
      <c r="H26" s="170">
        <v>0</v>
      </c>
      <c r="I26" s="170">
        <v>0</v>
      </c>
      <c r="J26" s="170">
        <v>0</v>
      </c>
      <c r="K26" s="170">
        <v>0</v>
      </c>
      <c r="L26" s="170">
        <v>0</v>
      </c>
      <c r="M26" s="170">
        <v>0</v>
      </c>
      <c r="N26" s="170">
        <v>0</v>
      </c>
      <c r="O26" s="170">
        <v>0</v>
      </c>
      <c r="P26" s="170">
        <v>0</v>
      </c>
      <c r="Q26" s="170">
        <v>0</v>
      </c>
      <c r="R26" s="170">
        <v>2.0110242419433017E-6</v>
      </c>
    </row>
    <row r="27" spans="2:18" s="129" customFormat="1" x14ac:dyDescent="0.25">
      <c r="B27" s="60">
        <v>13</v>
      </c>
      <c r="C27" s="180" t="s">
        <v>32</v>
      </c>
      <c r="D27" s="170">
        <v>0</v>
      </c>
      <c r="E27" s="170">
        <v>0</v>
      </c>
      <c r="F27" s="170">
        <v>0</v>
      </c>
      <c r="G27" s="170">
        <v>0</v>
      </c>
      <c r="H27" s="170">
        <v>0</v>
      </c>
      <c r="I27" s="170">
        <v>0</v>
      </c>
      <c r="J27" s="170">
        <v>0</v>
      </c>
      <c r="K27" s="170">
        <v>0</v>
      </c>
      <c r="L27" s="170">
        <v>0</v>
      </c>
      <c r="M27" s="170">
        <v>0</v>
      </c>
      <c r="N27" s="170">
        <v>0</v>
      </c>
      <c r="O27" s="170">
        <v>0</v>
      </c>
      <c r="P27" s="170">
        <v>0</v>
      </c>
      <c r="Q27" s="170">
        <v>0</v>
      </c>
      <c r="R27" s="170">
        <v>2.0110242419433017E-6</v>
      </c>
    </row>
    <row r="28" spans="2:18" s="129" customFormat="1" x14ac:dyDescent="0.25">
      <c r="B28" s="128">
        <v>14</v>
      </c>
      <c r="C28" s="126" t="s">
        <v>33</v>
      </c>
      <c r="D28" s="170">
        <v>0</v>
      </c>
      <c r="E28" s="170">
        <v>0</v>
      </c>
      <c r="F28" s="170">
        <v>0</v>
      </c>
      <c r="G28" s="170">
        <v>0</v>
      </c>
      <c r="H28" s="170">
        <v>0</v>
      </c>
      <c r="I28" s="170">
        <v>0</v>
      </c>
      <c r="J28" s="170">
        <v>0</v>
      </c>
      <c r="K28" s="170">
        <v>0</v>
      </c>
      <c r="L28" s="170">
        <v>0</v>
      </c>
      <c r="M28" s="170">
        <v>0</v>
      </c>
      <c r="N28" s="170">
        <v>0</v>
      </c>
      <c r="O28" s="170">
        <v>0</v>
      </c>
      <c r="P28" s="170">
        <v>0</v>
      </c>
      <c r="Q28" s="170">
        <v>0</v>
      </c>
      <c r="R28" s="170">
        <v>0</v>
      </c>
    </row>
    <row r="29" spans="2:18" x14ac:dyDescent="0.25">
      <c r="B29" s="60">
        <v>15</v>
      </c>
      <c r="C29" s="126" t="s">
        <v>34</v>
      </c>
      <c r="D29" s="170">
        <v>0</v>
      </c>
      <c r="E29" s="170">
        <v>0</v>
      </c>
      <c r="F29" s="156">
        <v>0</v>
      </c>
      <c r="G29" s="170">
        <v>0</v>
      </c>
      <c r="H29" s="170">
        <v>0</v>
      </c>
      <c r="I29" s="170">
        <v>0</v>
      </c>
      <c r="J29" s="170">
        <v>0</v>
      </c>
      <c r="K29" s="156">
        <v>0</v>
      </c>
      <c r="L29" s="170">
        <v>0</v>
      </c>
      <c r="M29" s="170">
        <v>0</v>
      </c>
      <c r="N29" s="170">
        <v>0</v>
      </c>
      <c r="O29" s="156"/>
      <c r="P29" s="170">
        <v>0</v>
      </c>
      <c r="Q29" s="170">
        <v>0</v>
      </c>
      <c r="R29" s="170">
        <v>0</v>
      </c>
    </row>
    <row r="30" spans="2:18" x14ac:dyDescent="0.25">
      <c r="B30" s="60">
        <v>16</v>
      </c>
      <c r="C30" s="125" t="s">
        <v>38</v>
      </c>
      <c r="D30" s="170">
        <v>2.3122375973996641E-4</v>
      </c>
      <c r="E30" s="170">
        <v>0</v>
      </c>
      <c r="F30" s="170">
        <v>0</v>
      </c>
      <c r="G30" s="170">
        <v>0</v>
      </c>
      <c r="H30" s="170">
        <v>0</v>
      </c>
      <c r="I30" s="170">
        <v>0</v>
      </c>
      <c r="J30" s="170">
        <v>0</v>
      </c>
      <c r="K30" s="171">
        <v>0</v>
      </c>
      <c r="L30" s="170">
        <v>0</v>
      </c>
      <c r="M30" s="170">
        <v>2.3122375973996641E-4</v>
      </c>
      <c r="N30" s="170">
        <v>0</v>
      </c>
      <c r="O30" s="170">
        <v>0</v>
      </c>
      <c r="P30" s="170">
        <v>0</v>
      </c>
      <c r="Q30" s="170">
        <v>0</v>
      </c>
      <c r="R30" s="170">
        <v>2.250239790147933E-3</v>
      </c>
    </row>
    <row r="31" spans="2:18" x14ac:dyDescent="0.25">
      <c r="B31" s="60">
        <v>17</v>
      </c>
      <c r="C31" s="126" t="s">
        <v>32</v>
      </c>
      <c r="D31" s="170">
        <v>2.3122364867284018E-4</v>
      </c>
      <c r="E31" s="170">
        <v>0</v>
      </c>
      <c r="F31" s="170">
        <v>0</v>
      </c>
      <c r="G31" s="170">
        <v>0</v>
      </c>
      <c r="H31" s="170">
        <v>0</v>
      </c>
      <c r="I31" s="170">
        <v>0</v>
      </c>
      <c r="J31" s="170">
        <v>0</v>
      </c>
      <c r="K31" s="170">
        <v>0</v>
      </c>
      <c r="L31" s="170">
        <v>0</v>
      </c>
      <c r="M31" s="170">
        <v>2.3122364867284018E-4</v>
      </c>
      <c r="N31" s="170">
        <v>0</v>
      </c>
      <c r="O31" s="170">
        <v>0</v>
      </c>
      <c r="P31" s="170">
        <v>0</v>
      </c>
      <c r="Q31" s="170">
        <v>0</v>
      </c>
      <c r="R31" s="170">
        <v>2.2502394374819663E-3</v>
      </c>
    </row>
    <row r="32" spans="2:18" s="129" customFormat="1" x14ac:dyDescent="0.25">
      <c r="B32" s="128">
        <v>18</v>
      </c>
      <c r="C32" s="126" t="s">
        <v>33</v>
      </c>
      <c r="D32" s="170">
        <v>1.1106712619342694E-10</v>
      </c>
      <c r="E32" s="170">
        <v>0</v>
      </c>
      <c r="F32" s="170">
        <v>0</v>
      </c>
      <c r="G32" s="170">
        <v>0</v>
      </c>
      <c r="H32" s="170">
        <v>0</v>
      </c>
      <c r="I32" s="170">
        <v>0</v>
      </c>
      <c r="J32" s="170">
        <v>0</v>
      </c>
      <c r="K32" s="170">
        <v>0</v>
      </c>
      <c r="L32" s="170">
        <v>0</v>
      </c>
      <c r="M32" s="170">
        <v>1.1106712619342694E-10</v>
      </c>
      <c r="N32" s="170">
        <v>0</v>
      </c>
      <c r="O32" s="170">
        <v>0</v>
      </c>
      <c r="P32" s="170">
        <v>0</v>
      </c>
      <c r="Q32" s="170">
        <v>0</v>
      </c>
      <c r="R32" s="170">
        <v>3.5266596688833133E-10</v>
      </c>
    </row>
    <row r="33" spans="1:18" x14ac:dyDescent="0.25">
      <c r="B33" s="60">
        <v>19</v>
      </c>
      <c r="C33" s="126" t="s">
        <v>34</v>
      </c>
      <c r="D33" s="170">
        <v>0</v>
      </c>
      <c r="E33" s="170">
        <v>0</v>
      </c>
      <c r="F33" s="156">
        <v>0</v>
      </c>
      <c r="G33" s="170">
        <v>0</v>
      </c>
      <c r="H33" s="170">
        <v>0</v>
      </c>
      <c r="I33" s="170">
        <v>0</v>
      </c>
      <c r="J33" s="170">
        <v>0</v>
      </c>
      <c r="K33" s="156">
        <v>0</v>
      </c>
      <c r="L33" s="170">
        <v>0</v>
      </c>
      <c r="M33" s="170">
        <v>0</v>
      </c>
      <c r="N33" s="170">
        <v>0</v>
      </c>
      <c r="O33" s="156"/>
      <c r="P33" s="170">
        <v>0</v>
      </c>
      <c r="Q33" s="170">
        <v>0</v>
      </c>
      <c r="R33" s="170">
        <v>0</v>
      </c>
    </row>
    <row r="34" spans="1:18" x14ac:dyDescent="0.25">
      <c r="B34" s="60">
        <v>20</v>
      </c>
      <c r="C34" s="123" t="s">
        <v>294</v>
      </c>
      <c r="D34" s="170">
        <v>0.97342631301129667</v>
      </c>
      <c r="E34" s="170">
        <v>0.39331290931099372</v>
      </c>
      <c r="F34" s="170">
        <v>0</v>
      </c>
      <c r="G34" s="170">
        <v>7.5689868944994618E-2</v>
      </c>
      <c r="H34" s="170">
        <v>0.1527769640253048</v>
      </c>
      <c r="I34" s="170">
        <v>3.9159987725716798E-3</v>
      </c>
      <c r="J34" s="170">
        <v>1.0066307280244065E-3</v>
      </c>
      <c r="K34" s="170">
        <v>0</v>
      </c>
      <c r="L34" s="170">
        <v>0</v>
      </c>
      <c r="M34" s="170">
        <v>0.97734231178386832</v>
      </c>
      <c r="N34" s="170">
        <v>0.39431954003901815</v>
      </c>
      <c r="O34" s="170">
        <v>0</v>
      </c>
      <c r="P34" s="170">
        <v>7.5689868944994618E-2</v>
      </c>
      <c r="Q34" s="170">
        <v>0.1527769640253048</v>
      </c>
      <c r="R34" s="170">
        <v>1.9833213680004707</v>
      </c>
    </row>
    <row r="35" spans="1:18" ht="17.100000000000001" customHeight="1" x14ac:dyDescent="0.25">
      <c r="B35" s="60">
        <v>21</v>
      </c>
      <c r="C35" s="125" t="s">
        <v>32</v>
      </c>
      <c r="D35" s="170">
        <v>0.86189420964201935</v>
      </c>
      <c r="E35" s="170">
        <v>0.31521969746240175</v>
      </c>
      <c r="F35" s="170">
        <v>0</v>
      </c>
      <c r="G35" s="170">
        <v>7.2130805362032563E-2</v>
      </c>
      <c r="H35" s="170">
        <v>0.12246930018523297</v>
      </c>
      <c r="I35" s="170">
        <v>3.8329348326535716E-3</v>
      </c>
      <c r="J35" s="170">
        <v>1.0066307280244065E-3</v>
      </c>
      <c r="K35" s="170">
        <v>0</v>
      </c>
      <c r="L35" s="171">
        <v>0</v>
      </c>
      <c r="M35" s="170">
        <v>0.86572714447467292</v>
      </c>
      <c r="N35" s="170">
        <v>0.31622632819042618</v>
      </c>
      <c r="O35" s="170">
        <v>0</v>
      </c>
      <c r="P35" s="170">
        <v>7.2130805362032563E-2</v>
      </c>
      <c r="Q35" s="170">
        <v>0.12246930018523297</v>
      </c>
      <c r="R35" s="170">
        <v>1.7658775367910835</v>
      </c>
    </row>
    <row r="36" spans="1:18" ht="12" customHeight="1" x14ac:dyDescent="0.25">
      <c r="B36" s="60">
        <v>22</v>
      </c>
      <c r="C36" s="131" t="s">
        <v>33</v>
      </c>
      <c r="D36" s="170">
        <v>0.11060755542868536</v>
      </c>
      <c r="E36" s="170">
        <v>7.8093211848591915E-2</v>
      </c>
      <c r="F36" s="170">
        <v>0</v>
      </c>
      <c r="G36" s="170">
        <v>3.5590635829620639E-3</v>
      </c>
      <c r="H36" s="170">
        <v>3.0307663840071841E-2</v>
      </c>
      <c r="I36" s="170">
        <v>1.6496488195484441E-5</v>
      </c>
      <c r="J36" s="170">
        <v>0</v>
      </c>
      <c r="K36" s="170">
        <v>0</v>
      </c>
      <c r="L36" s="171">
        <v>0</v>
      </c>
      <c r="M36" s="170">
        <v>0.11062405191688085</v>
      </c>
      <c r="N36" s="170">
        <v>7.8093211848591915E-2</v>
      </c>
      <c r="O36" s="170">
        <v>0</v>
      </c>
      <c r="P36" s="170">
        <v>3.5590635829620639E-3</v>
      </c>
      <c r="Q36" s="170">
        <v>3.0307663840071841E-2</v>
      </c>
      <c r="R36" s="170">
        <v>0.21678917647201396</v>
      </c>
    </row>
    <row r="37" spans="1:18" x14ac:dyDescent="0.25">
      <c r="B37" s="60">
        <v>23</v>
      </c>
      <c r="C37" s="125" t="s">
        <v>34</v>
      </c>
      <c r="D37" s="170">
        <v>9.2454794059199476E-4</v>
      </c>
      <c r="E37" s="170">
        <v>0</v>
      </c>
      <c r="F37" s="156">
        <v>0</v>
      </c>
      <c r="G37" s="171">
        <v>0</v>
      </c>
      <c r="H37" s="171">
        <v>0</v>
      </c>
      <c r="I37" s="170">
        <v>6.6567451722623623E-5</v>
      </c>
      <c r="J37" s="170">
        <v>0</v>
      </c>
      <c r="K37" s="156">
        <v>0</v>
      </c>
      <c r="L37" s="171">
        <v>0</v>
      </c>
      <c r="M37" s="170">
        <v>9.9111539231461839E-4</v>
      </c>
      <c r="N37" s="170">
        <v>0</v>
      </c>
      <c r="O37" s="156"/>
      <c r="P37" s="170">
        <v>0</v>
      </c>
      <c r="Q37" s="170">
        <v>0</v>
      </c>
      <c r="R37" s="170">
        <v>6.546547373734215E-4</v>
      </c>
    </row>
    <row r="38" spans="1:18" x14ac:dyDescent="0.25">
      <c r="B38" s="60">
        <v>24</v>
      </c>
      <c r="C38" s="123" t="s">
        <v>40</v>
      </c>
      <c r="D38" s="170">
        <v>21.210701817894016</v>
      </c>
      <c r="E38" s="170">
        <v>1.6276874250871782</v>
      </c>
      <c r="F38" s="170">
        <v>0</v>
      </c>
      <c r="G38" s="171">
        <v>0</v>
      </c>
      <c r="H38" s="171">
        <v>0</v>
      </c>
      <c r="I38" s="170">
        <v>0</v>
      </c>
      <c r="J38" s="170">
        <v>0</v>
      </c>
      <c r="K38" s="170">
        <v>0</v>
      </c>
      <c r="L38" s="171">
        <v>0</v>
      </c>
      <c r="M38" s="170">
        <v>21.210701817894016</v>
      </c>
      <c r="N38" s="170">
        <v>1.6276874250871782</v>
      </c>
      <c r="O38" s="170">
        <v>0</v>
      </c>
      <c r="P38" s="170">
        <v>0</v>
      </c>
      <c r="Q38" s="170">
        <v>0</v>
      </c>
      <c r="R38" s="170">
        <v>15.018892821510427</v>
      </c>
    </row>
    <row r="39" spans="1:18" ht="33" x14ac:dyDescent="0.25">
      <c r="B39" s="60">
        <v>25</v>
      </c>
      <c r="C39" s="125" t="s">
        <v>41</v>
      </c>
      <c r="D39" s="170">
        <v>20.953545520990414</v>
      </c>
      <c r="E39" s="170">
        <v>1.6276874250871782</v>
      </c>
      <c r="F39" s="170">
        <v>0</v>
      </c>
      <c r="G39" s="171">
        <v>0</v>
      </c>
      <c r="H39" s="171">
        <v>0</v>
      </c>
      <c r="I39" s="170">
        <v>0</v>
      </c>
      <c r="J39" s="170">
        <v>0</v>
      </c>
      <c r="K39" s="170">
        <v>0</v>
      </c>
      <c r="L39" s="171">
        <v>0</v>
      </c>
      <c r="M39" s="170">
        <v>20.953545520990414</v>
      </c>
      <c r="N39" s="170">
        <v>1.6276874250871782</v>
      </c>
      <c r="O39" s="170">
        <v>0</v>
      </c>
      <c r="P39" s="170">
        <v>0</v>
      </c>
      <c r="Q39" s="170">
        <v>0</v>
      </c>
      <c r="R39" s="170">
        <v>14.836805359495692</v>
      </c>
    </row>
    <row r="40" spans="1:18" x14ac:dyDescent="0.25">
      <c r="B40" s="60">
        <v>26</v>
      </c>
      <c r="C40" s="125" t="s">
        <v>42</v>
      </c>
      <c r="D40" s="170">
        <v>5.7911937044588566E-2</v>
      </c>
      <c r="E40" s="170">
        <v>0</v>
      </c>
      <c r="F40" s="170">
        <v>0</v>
      </c>
      <c r="G40" s="171">
        <v>0</v>
      </c>
      <c r="H40" s="171">
        <v>0</v>
      </c>
      <c r="I40" s="170">
        <v>0</v>
      </c>
      <c r="J40" s="170">
        <v>0</v>
      </c>
      <c r="K40" s="170">
        <v>0</v>
      </c>
      <c r="L40" s="170">
        <v>0</v>
      </c>
      <c r="M40" s="170">
        <v>5.7911937044588566E-2</v>
      </c>
      <c r="N40" s="170">
        <v>0</v>
      </c>
      <c r="O40" s="170">
        <v>0</v>
      </c>
      <c r="P40" s="170">
        <v>0</v>
      </c>
      <c r="Q40" s="170">
        <v>0</v>
      </c>
      <c r="R40" s="170">
        <v>4.1006336472325836E-2</v>
      </c>
    </row>
    <row r="41" spans="1:18" x14ac:dyDescent="0.25">
      <c r="B41" s="60">
        <v>27</v>
      </c>
      <c r="C41" s="125" t="s">
        <v>43</v>
      </c>
      <c r="D41" s="170">
        <v>0.19924435985901062</v>
      </c>
      <c r="E41" s="170">
        <v>0</v>
      </c>
      <c r="F41" s="170">
        <v>0</v>
      </c>
      <c r="G41" s="171">
        <v>0</v>
      </c>
      <c r="H41" s="171">
        <v>0</v>
      </c>
      <c r="I41" s="156">
        <v>0</v>
      </c>
      <c r="J41" s="156">
        <v>0</v>
      </c>
      <c r="K41" s="156">
        <v>0</v>
      </c>
      <c r="L41" s="156">
        <v>0</v>
      </c>
      <c r="M41" s="170">
        <v>0.19924435985901062</v>
      </c>
      <c r="N41" s="170">
        <v>0</v>
      </c>
      <c r="O41" s="170">
        <v>0</v>
      </c>
      <c r="P41" s="170">
        <v>0</v>
      </c>
      <c r="Q41" s="170">
        <v>0</v>
      </c>
      <c r="R41" s="170">
        <v>0.14108112554241026</v>
      </c>
    </row>
    <row r="42" spans="1:18" x14ac:dyDescent="0.25">
      <c r="B42" s="60">
        <v>28</v>
      </c>
      <c r="C42" s="123" t="s">
        <v>44</v>
      </c>
      <c r="D42" s="170">
        <v>0</v>
      </c>
      <c r="E42" s="170">
        <v>0</v>
      </c>
      <c r="F42" s="170">
        <v>0</v>
      </c>
      <c r="G42" s="171">
        <v>0</v>
      </c>
      <c r="H42" s="171">
        <v>0</v>
      </c>
      <c r="I42" s="170">
        <v>0</v>
      </c>
      <c r="J42" s="170">
        <v>0</v>
      </c>
      <c r="K42" s="170">
        <v>0</v>
      </c>
      <c r="L42" s="170">
        <v>0</v>
      </c>
      <c r="M42" s="170">
        <v>0</v>
      </c>
      <c r="N42" s="170">
        <v>0</v>
      </c>
      <c r="O42" s="170">
        <v>0</v>
      </c>
      <c r="P42" s="170">
        <v>0</v>
      </c>
      <c r="Q42" s="170">
        <v>0</v>
      </c>
      <c r="R42" s="170">
        <v>9.845886780150051E-2</v>
      </c>
    </row>
    <row r="43" spans="1:18" x14ac:dyDescent="0.25">
      <c r="B43" s="60">
        <v>29</v>
      </c>
      <c r="C43" s="125" t="s">
        <v>45</v>
      </c>
      <c r="D43" s="170">
        <v>0</v>
      </c>
      <c r="E43" s="170">
        <v>0</v>
      </c>
      <c r="F43" s="170">
        <v>0</v>
      </c>
      <c r="G43" s="170">
        <v>0</v>
      </c>
      <c r="H43" s="170">
        <v>0</v>
      </c>
      <c r="I43" s="170">
        <v>0</v>
      </c>
      <c r="J43" s="170">
        <v>0</v>
      </c>
      <c r="K43" s="170">
        <v>0</v>
      </c>
      <c r="L43" s="170">
        <v>0</v>
      </c>
      <c r="M43" s="170">
        <v>0</v>
      </c>
      <c r="N43" s="170">
        <v>0</v>
      </c>
      <c r="O43" s="170">
        <v>0</v>
      </c>
      <c r="P43" s="170">
        <v>0</v>
      </c>
      <c r="Q43" s="170">
        <v>0</v>
      </c>
      <c r="R43" s="170">
        <v>0</v>
      </c>
    </row>
    <row r="44" spans="1:18" x14ac:dyDescent="0.25">
      <c r="B44" s="60">
        <v>30</v>
      </c>
      <c r="C44" s="125" t="s">
        <v>256</v>
      </c>
      <c r="D44" s="170">
        <v>0</v>
      </c>
      <c r="E44" s="170">
        <v>0</v>
      </c>
      <c r="F44" s="170">
        <v>0</v>
      </c>
      <c r="G44" s="170">
        <v>0</v>
      </c>
      <c r="H44" s="170">
        <v>0</v>
      </c>
      <c r="I44" s="170">
        <v>0</v>
      </c>
      <c r="J44" s="170">
        <v>0</v>
      </c>
      <c r="K44" s="170">
        <v>0</v>
      </c>
      <c r="L44" s="170">
        <v>0</v>
      </c>
      <c r="M44" s="170">
        <v>0</v>
      </c>
      <c r="N44" s="170">
        <v>0</v>
      </c>
      <c r="O44" s="170">
        <v>0</v>
      </c>
      <c r="P44" s="170">
        <v>0</v>
      </c>
      <c r="Q44" s="170">
        <v>0</v>
      </c>
      <c r="R44" s="170">
        <v>9.845886780150051E-2</v>
      </c>
    </row>
    <row r="45" spans="1:18" ht="28.5" x14ac:dyDescent="0.25">
      <c r="B45" s="60">
        <v>31</v>
      </c>
      <c r="C45" s="123" t="s">
        <v>47</v>
      </c>
      <c r="D45" s="170">
        <v>0.39147803859038666</v>
      </c>
      <c r="E45" s="170">
        <v>0</v>
      </c>
      <c r="F45" s="170">
        <v>0</v>
      </c>
      <c r="G45" s="170">
        <v>0</v>
      </c>
      <c r="H45" s="170">
        <v>0</v>
      </c>
      <c r="I45" s="170">
        <v>0</v>
      </c>
      <c r="J45" s="170">
        <v>0</v>
      </c>
      <c r="K45" s="170">
        <v>0</v>
      </c>
      <c r="L45" s="170">
        <v>0</v>
      </c>
      <c r="M45" s="170">
        <v>0.39147803859038666</v>
      </c>
      <c r="N45" s="170">
        <v>0</v>
      </c>
      <c r="O45" s="170">
        <v>0</v>
      </c>
      <c r="P45" s="170">
        <v>0</v>
      </c>
      <c r="Q45" s="170">
        <v>0</v>
      </c>
      <c r="R45" s="170">
        <v>0.27719812168609875</v>
      </c>
    </row>
    <row r="46" spans="1:18" s="55" customFormat="1" x14ac:dyDescent="0.25">
      <c r="A46" s="1"/>
      <c r="B46" s="133">
        <v>32</v>
      </c>
      <c r="C46" s="134" t="s">
        <v>261</v>
      </c>
      <c r="D46" s="170">
        <v>22.98434662969996</v>
      </c>
      <c r="E46" s="170">
        <v>2.0210003343981717</v>
      </c>
      <c r="F46" s="170">
        <v>0</v>
      </c>
      <c r="G46" s="170">
        <v>7.5689868944994618E-2</v>
      </c>
      <c r="H46" s="170">
        <v>0.1527769640253048</v>
      </c>
      <c r="I46" s="170">
        <v>3.9159987725716798E-3</v>
      </c>
      <c r="J46" s="170">
        <v>1.0066307280244065E-3</v>
      </c>
      <c r="K46" s="170">
        <v>0</v>
      </c>
      <c r="L46" s="170">
        <v>0</v>
      </c>
      <c r="M46" s="170">
        <v>22.988262628472533</v>
      </c>
      <c r="N46" s="170">
        <v>2.022006965126196</v>
      </c>
      <c r="O46" s="170">
        <v>0</v>
      </c>
      <c r="P46" s="170">
        <v>7.5689868944994618E-2</v>
      </c>
      <c r="Q46" s="170">
        <v>0.1527769640253048</v>
      </c>
      <c r="R46" s="170">
        <v>70.80808994655716</v>
      </c>
    </row>
    <row r="49" spans="14:15" x14ac:dyDescent="0.3">
      <c r="N49" s="108"/>
      <c r="O49" s="108"/>
    </row>
    <row r="50" spans="14:15" x14ac:dyDescent="0.3">
      <c r="N50" s="108"/>
      <c r="O50" s="108"/>
    </row>
    <row r="51" spans="14:15" x14ac:dyDescent="0.3">
      <c r="N51" s="108"/>
      <c r="O51" s="108"/>
    </row>
  </sheetData>
  <mergeCells count="13">
    <mergeCell ref="B9:C13"/>
    <mergeCell ref="D9:Q9"/>
    <mergeCell ref="D10:H10"/>
    <mergeCell ref="I10:L10"/>
    <mergeCell ref="D11:H11"/>
    <mergeCell ref="I11:L11"/>
    <mergeCell ref="E4:Q4"/>
    <mergeCell ref="M10:Q10"/>
    <mergeCell ref="M11:Q11"/>
    <mergeCell ref="N12:Q12"/>
    <mergeCell ref="R11:R13"/>
    <mergeCell ref="E12:H12"/>
    <mergeCell ref="J12:L12"/>
  </mergeCells>
  <conditionalFormatting sqref="C4:C6">
    <cfRule type="duplicateValues" dxfId="1" priority="1"/>
  </conditionalFormatting>
  <pageMargins left="0.70866141732283472" right="0.70866141732283472" top="0.74803149606299213" bottom="0.74803149606299213" header="0.31496062992125984" footer="0.31496062992125984"/>
  <pageSetup paperSize="9" scale="45" orientation="landscape" r:id="rId1"/>
  <headerFooter>
    <oddHeader>&amp;R&amp;"Century"&amp;8&amp;KE7EC06Gruppo Banco BPM - Uso Interno&amp;1#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B2:R53"/>
  <sheetViews>
    <sheetView showGridLines="0" zoomScale="70" zoomScaleNormal="70" workbookViewId="0"/>
  </sheetViews>
  <sheetFormatPr defaultColWidth="8.85546875" defaultRowHeight="16.5" x14ac:dyDescent="0.25"/>
  <cols>
    <col min="1" max="1" width="8.85546875" style="1"/>
    <col min="2" max="2" width="6.140625" style="106" customWidth="1"/>
    <col min="3" max="3" width="60.5703125" style="1" bestFit="1" customWidth="1"/>
    <col min="4" max="17" width="12.28515625" style="1" customWidth="1"/>
    <col min="18" max="18" width="10.85546875" style="1" customWidth="1"/>
    <col min="19" max="16384" width="8.85546875" style="1"/>
  </cols>
  <sheetData>
    <row r="2" spans="2:18" x14ac:dyDescent="0.2">
      <c r="B2" s="2" t="s">
        <v>225</v>
      </c>
    </row>
    <row r="3" spans="2:18" ht="17.25" thickBot="1" x14ac:dyDescent="0.25">
      <c r="B3" s="140"/>
    </row>
    <row r="4" spans="2:18" ht="49.5" customHeight="1" thickBot="1" x14ac:dyDescent="0.25">
      <c r="B4" s="140"/>
      <c r="C4" s="162" t="s">
        <v>287</v>
      </c>
      <c r="E4" s="208" t="s">
        <v>228</v>
      </c>
      <c r="F4" s="209"/>
      <c r="G4" s="209"/>
      <c r="H4" s="209"/>
      <c r="I4" s="209"/>
      <c r="J4" s="209"/>
      <c r="K4" s="209"/>
      <c r="L4" s="209"/>
      <c r="M4" s="209"/>
      <c r="N4" s="209"/>
      <c r="O4" s="209"/>
      <c r="P4" s="209"/>
      <c r="Q4" s="210"/>
    </row>
    <row r="5" spans="2:18" ht="40.5" x14ac:dyDescent="0.2">
      <c r="B5" s="140"/>
      <c r="C5" s="162" t="s">
        <v>288</v>
      </c>
    </row>
    <row r="6" spans="2:18" ht="81" x14ac:dyDescent="0.2">
      <c r="B6" s="140"/>
      <c r="C6" s="162" t="s">
        <v>289</v>
      </c>
    </row>
    <row r="8" spans="2:18" s="106" customFormat="1" x14ac:dyDescent="0.3">
      <c r="B8" s="109"/>
      <c r="C8" s="71"/>
      <c r="D8" s="112"/>
      <c r="E8" s="108"/>
      <c r="F8" s="108"/>
      <c r="G8" s="108"/>
      <c r="H8" s="108"/>
      <c r="I8" s="108"/>
      <c r="J8" s="108"/>
      <c r="K8" s="108"/>
      <c r="L8" s="108"/>
      <c r="M8" s="108"/>
      <c r="N8" s="108"/>
      <c r="O8" s="108"/>
      <c r="P8" s="108"/>
      <c r="Q8" s="108"/>
      <c r="R8" s="108"/>
    </row>
    <row r="9" spans="2:18" ht="29.1" customHeight="1" x14ac:dyDescent="0.25">
      <c r="B9" s="211" t="s">
        <v>290</v>
      </c>
      <c r="C9" s="212"/>
      <c r="D9" s="230" t="s">
        <v>17</v>
      </c>
      <c r="E9" s="231"/>
      <c r="F9" s="231"/>
      <c r="G9" s="231"/>
      <c r="H9" s="231"/>
      <c r="I9" s="231"/>
      <c r="J9" s="231"/>
      <c r="K9" s="231"/>
      <c r="L9" s="231"/>
      <c r="M9" s="231"/>
      <c r="N9" s="231"/>
      <c r="O9" s="231"/>
      <c r="P9" s="231"/>
      <c r="Q9" s="231"/>
      <c r="R9" s="154"/>
    </row>
    <row r="10" spans="2:18" ht="35.25" customHeight="1" x14ac:dyDescent="0.25">
      <c r="B10" s="213"/>
      <c r="C10" s="214"/>
      <c r="D10" s="226" t="s">
        <v>19</v>
      </c>
      <c r="E10" s="227"/>
      <c r="F10" s="227"/>
      <c r="G10" s="227"/>
      <c r="H10" s="228"/>
      <c r="I10" s="226" t="s">
        <v>20</v>
      </c>
      <c r="J10" s="227"/>
      <c r="K10" s="227"/>
      <c r="L10" s="228"/>
      <c r="M10" s="226" t="s">
        <v>21</v>
      </c>
      <c r="N10" s="227"/>
      <c r="O10" s="227"/>
      <c r="P10" s="227"/>
      <c r="Q10" s="228"/>
      <c r="R10" s="155"/>
    </row>
    <row r="11" spans="2:18" ht="29.85" customHeight="1" x14ac:dyDescent="0.25">
      <c r="B11" s="213"/>
      <c r="C11" s="214"/>
      <c r="D11" s="211" t="s">
        <v>284</v>
      </c>
      <c r="E11" s="220"/>
      <c r="F11" s="220"/>
      <c r="G11" s="220"/>
      <c r="H11" s="212"/>
      <c r="I11" s="211" t="s">
        <v>284</v>
      </c>
      <c r="J11" s="220"/>
      <c r="K11" s="220"/>
      <c r="L11" s="212"/>
      <c r="M11" s="211" t="s">
        <v>284</v>
      </c>
      <c r="N11" s="220"/>
      <c r="O11" s="220"/>
      <c r="P11" s="220"/>
      <c r="Q11" s="212"/>
      <c r="R11" s="229" t="s">
        <v>286</v>
      </c>
    </row>
    <row r="12" spans="2:18" ht="42" customHeight="1" x14ac:dyDescent="0.25">
      <c r="B12" s="213"/>
      <c r="C12" s="214"/>
      <c r="D12" s="114"/>
      <c r="E12" s="211" t="s">
        <v>285</v>
      </c>
      <c r="F12" s="220"/>
      <c r="G12" s="220"/>
      <c r="H12" s="212"/>
      <c r="I12" s="114"/>
      <c r="J12" s="211" t="s">
        <v>285</v>
      </c>
      <c r="K12" s="220"/>
      <c r="L12" s="212"/>
      <c r="M12" s="114"/>
      <c r="N12" s="211" t="s">
        <v>285</v>
      </c>
      <c r="O12" s="220"/>
      <c r="P12" s="220"/>
      <c r="Q12" s="212"/>
      <c r="R12" s="224"/>
    </row>
    <row r="13" spans="2:18" ht="49.5" x14ac:dyDescent="0.25">
      <c r="B13" s="215"/>
      <c r="C13" s="216"/>
      <c r="D13" s="115"/>
      <c r="E13" s="115"/>
      <c r="F13" s="116" t="s">
        <v>270</v>
      </c>
      <c r="G13" s="116" t="s">
        <v>25</v>
      </c>
      <c r="H13" s="116" t="s">
        <v>26</v>
      </c>
      <c r="I13" s="115"/>
      <c r="J13" s="115"/>
      <c r="K13" s="116" t="s">
        <v>270</v>
      </c>
      <c r="L13" s="116" t="s">
        <v>26</v>
      </c>
      <c r="M13" s="115"/>
      <c r="N13" s="115"/>
      <c r="O13" s="116" t="s">
        <v>270</v>
      </c>
      <c r="P13" s="116" t="s">
        <v>25</v>
      </c>
      <c r="Q13" s="116" t="s">
        <v>26</v>
      </c>
      <c r="R13" s="225"/>
    </row>
    <row r="14" spans="2:18" ht="36.75" customHeight="1" x14ac:dyDescent="0.25">
      <c r="B14" s="117"/>
      <c r="C14" s="118" t="s">
        <v>253</v>
      </c>
      <c r="D14" s="119"/>
      <c r="E14" s="120"/>
      <c r="F14" s="120"/>
      <c r="G14" s="121"/>
      <c r="H14" s="121"/>
      <c r="I14" s="121"/>
      <c r="J14" s="120"/>
      <c r="K14" s="120"/>
      <c r="L14" s="121"/>
      <c r="M14" s="121"/>
      <c r="N14" s="121"/>
      <c r="O14" s="121"/>
      <c r="P14" s="121"/>
      <c r="Q14" s="121"/>
      <c r="R14" s="121"/>
    </row>
    <row r="15" spans="2:18" ht="33" x14ac:dyDescent="0.25">
      <c r="B15" s="60">
        <v>1</v>
      </c>
      <c r="C15" s="122" t="s">
        <v>29</v>
      </c>
      <c r="D15" s="170">
        <v>22.6470637284744</v>
      </c>
      <c r="E15" s="170">
        <v>2.2462502053787987</v>
      </c>
      <c r="F15" s="170">
        <v>0</v>
      </c>
      <c r="G15" s="170">
        <v>4.498330744342946E-2</v>
      </c>
      <c r="H15" s="170">
        <v>0.15504171668532235</v>
      </c>
      <c r="I15" s="170">
        <v>2.9217944317029312E-2</v>
      </c>
      <c r="J15" s="170">
        <v>2.9087190210588306E-2</v>
      </c>
      <c r="K15" s="170">
        <v>0</v>
      </c>
      <c r="L15" s="171">
        <v>2.4912198519771813E-5</v>
      </c>
      <c r="M15" s="171">
        <v>22.676281672791429</v>
      </c>
      <c r="N15" s="171">
        <v>2.275337395589387</v>
      </c>
      <c r="O15" s="170">
        <v>0</v>
      </c>
      <c r="P15" s="170">
        <v>4.5008219641949232E-2</v>
      </c>
      <c r="Q15" s="170">
        <v>22.831323389476751</v>
      </c>
      <c r="R15" s="170">
        <v>19.463673080689876</v>
      </c>
    </row>
    <row r="16" spans="2:18" x14ac:dyDescent="0.25">
      <c r="B16" s="60">
        <v>2</v>
      </c>
      <c r="C16" s="123" t="s">
        <v>293</v>
      </c>
      <c r="D16" s="170">
        <v>0.26644742464255367</v>
      </c>
      <c r="E16" s="170">
        <v>0</v>
      </c>
      <c r="F16" s="170">
        <v>0</v>
      </c>
      <c r="G16" s="170">
        <v>0</v>
      </c>
      <c r="H16" s="170">
        <v>0</v>
      </c>
      <c r="I16" s="170">
        <v>0</v>
      </c>
      <c r="J16" s="170">
        <v>0</v>
      </c>
      <c r="K16" s="170">
        <v>0</v>
      </c>
      <c r="L16" s="171">
        <v>0</v>
      </c>
      <c r="M16" s="171">
        <v>0.26644742464255367</v>
      </c>
      <c r="N16" s="171">
        <v>0</v>
      </c>
      <c r="O16" s="170">
        <v>0</v>
      </c>
      <c r="P16" s="170">
        <v>0</v>
      </c>
      <c r="Q16" s="170">
        <v>0.26644742464255367</v>
      </c>
      <c r="R16" s="170">
        <v>2.3630000233774791</v>
      </c>
    </row>
    <row r="17" spans="2:18" x14ac:dyDescent="0.25">
      <c r="B17" s="60">
        <v>3</v>
      </c>
      <c r="C17" s="124" t="s">
        <v>31</v>
      </c>
      <c r="D17" s="170">
        <v>0.2609821718350912</v>
      </c>
      <c r="E17" s="170">
        <v>0</v>
      </c>
      <c r="F17" s="170">
        <v>0</v>
      </c>
      <c r="G17" s="170">
        <v>0</v>
      </c>
      <c r="H17" s="170">
        <v>0</v>
      </c>
      <c r="I17" s="170">
        <v>0</v>
      </c>
      <c r="J17" s="170">
        <v>0</v>
      </c>
      <c r="K17" s="170">
        <v>0</v>
      </c>
      <c r="L17" s="171">
        <v>0</v>
      </c>
      <c r="M17" s="171">
        <v>0.2609821718350912</v>
      </c>
      <c r="N17" s="171">
        <v>0</v>
      </c>
      <c r="O17" s="170">
        <v>0</v>
      </c>
      <c r="P17" s="170">
        <v>0</v>
      </c>
      <c r="Q17" s="170">
        <v>0.2609821718350912</v>
      </c>
      <c r="R17" s="170">
        <v>1.4024407295282388</v>
      </c>
    </row>
    <row r="18" spans="2:18" x14ac:dyDescent="0.25">
      <c r="B18" s="60">
        <v>4</v>
      </c>
      <c r="C18" s="125" t="s">
        <v>32</v>
      </c>
      <c r="D18" s="170">
        <v>3.2399570513215632E-2</v>
      </c>
      <c r="E18" s="170">
        <v>0</v>
      </c>
      <c r="F18" s="170">
        <v>0</v>
      </c>
      <c r="G18" s="170">
        <v>0</v>
      </c>
      <c r="H18" s="170">
        <v>0</v>
      </c>
      <c r="I18" s="170">
        <v>0</v>
      </c>
      <c r="J18" s="170">
        <v>0</v>
      </c>
      <c r="K18" s="170">
        <v>0</v>
      </c>
      <c r="L18" s="171">
        <v>0</v>
      </c>
      <c r="M18" s="171">
        <v>3.2399570513215632E-2</v>
      </c>
      <c r="N18" s="171">
        <v>0</v>
      </c>
      <c r="O18" s="170">
        <v>0</v>
      </c>
      <c r="P18" s="170">
        <v>0</v>
      </c>
      <c r="Q18" s="170">
        <v>3.2399570513215632E-2</v>
      </c>
      <c r="R18" s="170">
        <v>0.58108681167197596</v>
      </c>
    </row>
    <row r="19" spans="2:18" s="129" customFormat="1" x14ac:dyDescent="0.25">
      <c r="B19" s="128">
        <v>5</v>
      </c>
      <c r="C19" s="131" t="s">
        <v>33</v>
      </c>
      <c r="D19" s="170">
        <v>0.22858260132187558</v>
      </c>
      <c r="E19" s="170">
        <v>0</v>
      </c>
      <c r="F19" s="170">
        <v>0</v>
      </c>
      <c r="G19" s="170">
        <v>0</v>
      </c>
      <c r="H19" s="170">
        <v>0</v>
      </c>
      <c r="I19" s="170">
        <v>0</v>
      </c>
      <c r="J19" s="170">
        <v>0</v>
      </c>
      <c r="K19" s="170">
        <v>0</v>
      </c>
      <c r="L19" s="171">
        <v>0</v>
      </c>
      <c r="M19" s="171">
        <v>0.22858260132187558</v>
      </c>
      <c r="N19" s="171">
        <v>0</v>
      </c>
      <c r="O19" s="170">
        <v>0</v>
      </c>
      <c r="P19" s="170">
        <v>0</v>
      </c>
      <c r="Q19" s="170">
        <v>0.22858260132187558</v>
      </c>
      <c r="R19" s="170">
        <v>0.79334441878241435</v>
      </c>
    </row>
    <row r="20" spans="2:18" x14ac:dyDescent="0.25">
      <c r="B20" s="60">
        <v>6</v>
      </c>
      <c r="C20" s="125" t="s">
        <v>34</v>
      </c>
      <c r="D20" s="170">
        <v>0</v>
      </c>
      <c r="E20" s="170">
        <v>0</v>
      </c>
      <c r="F20" s="156">
        <v>0</v>
      </c>
      <c r="G20" s="170">
        <v>0</v>
      </c>
      <c r="H20" s="170">
        <v>0</v>
      </c>
      <c r="I20" s="170">
        <v>0</v>
      </c>
      <c r="J20" s="170">
        <v>0</v>
      </c>
      <c r="K20" s="156">
        <v>0</v>
      </c>
      <c r="L20" s="171">
        <v>0</v>
      </c>
      <c r="M20" s="171">
        <v>0</v>
      </c>
      <c r="N20" s="171">
        <v>0</v>
      </c>
      <c r="O20" s="156"/>
      <c r="P20" s="170">
        <v>0</v>
      </c>
      <c r="Q20" s="170">
        <v>0</v>
      </c>
      <c r="R20" s="170">
        <v>2.8009499073848407E-2</v>
      </c>
    </row>
    <row r="21" spans="2:18" x14ac:dyDescent="0.25">
      <c r="B21" s="60">
        <v>7</v>
      </c>
      <c r="C21" s="124" t="s">
        <v>35</v>
      </c>
      <c r="D21" s="171">
        <v>5.4652528074624418E-3</v>
      </c>
      <c r="E21" s="171">
        <v>0</v>
      </c>
      <c r="F21" s="171">
        <v>0</v>
      </c>
      <c r="G21" s="171">
        <v>0</v>
      </c>
      <c r="H21" s="171">
        <v>0</v>
      </c>
      <c r="I21" s="171">
        <v>0</v>
      </c>
      <c r="J21" s="171">
        <v>0</v>
      </c>
      <c r="K21" s="171">
        <v>0</v>
      </c>
      <c r="L21" s="171">
        <v>0</v>
      </c>
      <c r="M21" s="171">
        <v>5.4652528074624418E-3</v>
      </c>
      <c r="N21" s="171">
        <v>0</v>
      </c>
      <c r="O21" s="171">
        <v>0</v>
      </c>
      <c r="P21" s="171">
        <v>0</v>
      </c>
      <c r="Q21" s="170">
        <v>5.4652528074624418E-3</v>
      </c>
      <c r="R21" s="170">
        <v>0.96055929384923999</v>
      </c>
    </row>
    <row r="22" spans="2:18" x14ac:dyDescent="0.25">
      <c r="B22" s="60">
        <v>8</v>
      </c>
      <c r="C22" s="125" t="s">
        <v>36</v>
      </c>
      <c r="D22" s="171">
        <v>0</v>
      </c>
      <c r="E22" s="171">
        <v>0</v>
      </c>
      <c r="F22" s="171">
        <v>0</v>
      </c>
      <c r="G22" s="171">
        <v>0</v>
      </c>
      <c r="H22" s="171">
        <v>0</v>
      </c>
      <c r="I22" s="171">
        <v>0</v>
      </c>
      <c r="J22" s="171">
        <v>0</v>
      </c>
      <c r="K22" s="171">
        <v>0</v>
      </c>
      <c r="L22" s="171">
        <v>0</v>
      </c>
      <c r="M22" s="171">
        <v>0</v>
      </c>
      <c r="N22" s="171">
        <v>0</v>
      </c>
      <c r="O22" s="171">
        <v>0</v>
      </c>
      <c r="P22" s="171">
        <v>0</v>
      </c>
      <c r="Q22" s="170">
        <v>0</v>
      </c>
      <c r="R22" s="170">
        <v>0</v>
      </c>
    </row>
    <row r="23" spans="2:18" x14ac:dyDescent="0.25">
      <c r="B23" s="60">
        <v>9</v>
      </c>
      <c r="C23" s="126" t="s">
        <v>32</v>
      </c>
      <c r="D23" s="171">
        <v>0</v>
      </c>
      <c r="E23" s="171">
        <v>0</v>
      </c>
      <c r="F23" s="171">
        <v>0</v>
      </c>
      <c r="G23" s="171">
        <v>0</v>
      </c>
      <c r="H23" s="171">
        <v>0</v>
      </c>
      <c r="I23" s="171">
        <v>0</v>
      </c>
      <c r="J23" s="171">
        <v>0</v>
      </c>
      <c r="K23" s="171">
        <v>0</v>
      </c>
      <c r="L23" s="171">
        <v>0</v>
      </c>
      <c r="M23" s="171">
        <v>0</v>
      </c>
      <c r="N23" s="171">
        <v>0</v>
      </c>
      <c r="O23" s="171">
        <v>0</v>
      </c>
      <c r="P23" s="171">
        <v>0</v>
      </c>
      <c r="Q23" s="170">
        <v>0</v>
      </c>
      <c r="R23" s="170">
        <v>0</v>
      </c>
    </row>
    <row r="24" spans="2:18" s="129" customFormat="1" x14ac:dyDescent="0.25">
      <c r="B24" s="128">
        <v>10</v>
      </c>
      <c r="C24" s="126" t="s">
        <v>33</v>
      </c>
      <c r="D24" s="171">
        <v>0</v>
      </c>
      <c r="E24" s="171">
        <v>0</v>
      </c>
      <c r="F24" s="171">
        <v>0</v>
      </c>
      <c r="G24" s="171">
        <v>0</v>
      </c>
      <c r="H24" s="171">
        <v>0</v>
      </c>
      <c r="I24" s="171">
        <v>0</v>
      </c>
      <c r="J24" s="171">
        <v>0</v>
      </c>
      <c r="K24" s="171">
        <v>0</v>
      </c>
      <c r="L24" s="171">
        <v>0</v>
      </c>
      <c r="M24" s="171">
        <v>0</v>
      </c>
      <c r="N24" s="171">
        <v>0</v>
      </c>
      <c r="O24" s="171">
        <v>0</v>
      </c>
      <c r="P24" s="171">
        <v>0</v>
      </c>
      <c r="Q24" s="170">
        <v>0</v>
      </c>
      <c r="R24" s="170">
        <v>0</v>
      </c>
    </row>
    <row r="25" spans="2:18" ht="20.100000000000001" customHeight="1" x14ac:dyDescent="0.25">
      <c r="B25" s="60">
        <v>11</v>
      </c>
      <c r="C25" s="126" t="s">
        <v>34</v>
      </c>
      <c r="D25" s="170">
        <v>0</v>
      </c>
      <c r="E25" s="170">
        <v>0</v>
      </c>
      <c r="F25" s="156">
        <v>0</v>
      </c>
      <c r="G25" s="170">
        <v>0</v>
      </c>
      <c r="H25" s="170">
        <v>0</v>
      </c>
      <c r="I25" s="170">
        <v>0</v>
      </c>
      <c r="J25" s="170">
        <v>0</v>
      </c>
      <c r="K25" s="156">
        <v>0</v>
      </c>
      <c r="L25" s="171">
        <v>0</v>
      </c>
      <c r="M25" s="171">
        <v>0</v>
      </c>
      <c r="N25" s="171">
        <v>0</v>
      </c>
      <c r="O25" s="156"/>
      <c r="P25" s="170">
        <v>0</v>
      </c>
      <c r="Q25" s="170">
        <v>0</v>
      </c>
      <c r="R25" s="170">
        <v>0</v>
      </c>
    </row>
    <row r="26" spans="2:18" x14ac:dyDescent="0.25">
      <c r="B26" s="60">
        <v>12</v>
      </c>
      <c r="C26" s="125" t="s">
        <v>37</v>
      </c>
      <c r="D26" s="171">
        <v>0</v>
      </c>
      <c r="E26" s="171">
        <v>0</v>
      </c>
      <c r="F26" s="171">
        <v>0</v>
      </c>
      <c r="G26" s="171">
        <v>0</v>
      </c>
      <c r="H26" s="171">
        <v>0</v>
      </c>
      <c r="I26" s="171">
        <v>0</v>
      </c>
      <c r="J26" s="171">
        <v>0</v>
      </c>
      <c r="K26" s="171">
        <v>0</v>
      </c>
      <c r="L26" s="171">
        <v>0</v>
      </c>
      <c r="M26" s="171">
        <v>0</v>
      </c>
      <c r="N26" s="171">
        <v>0</v>
      </c>
      <c r="O26" s="171">
        <v>0</v>
      </c>
      <c r="P26" s="171">
        <v>0</v>
      </c>
      <c r="Q26" s="170">
        <v>0</v>
      </c>
      <c r="R26" s="170">
        <v>2.0110242419433017E-6</v>
      </c>
    </row>
    <row r="27" spans="2:18" s="129" customFormat="1" x14ac:dyDescent="0.25">
      <c r="B27" s="60">
        <v>13</v>
      </c>
      <c r="C27" s="126" t="s">
        <v>32</v>
      </c>
      <c r="D27" s="171">
        <v>0</v>
      </c>
      <c r="E27" s="171">
        <v>0</v>
      </c>
      <c r="F27" s="171">
        <v>0</v>
      </c>
      <c r="G27" s="171">
        <v>0</v>
      </c>
      <c r="H27" s="171">
        <v>0</v>
      </c>
      <c r="I27" s="171">
        <v>0</v>
      </c>
      <c r="J27" s="171">
        <v>0</v>
      </c>
      <c r="K27" s="171">
        <v>0</v>
      </c>
      <c r="L27" s="171">
        <v>0</v>
      </c>
      <c r="M27" s="171">
        <v>0</v>
      </c>
      <c r="N27" s="171">
        <v>0</v>
      </c>
      <c r="O27" s="171">
        <v>0</v>
      </c>
      <c r="P27" s="171">
        <v>0</v>
      </c>
      <c r="Q27" s="170">
        <v>0</v>
      </c>
      <c r="R27" s="170">
        <v>2.0110242419433017E-6</v>
      </c>
    </row>
    <row r="28" spans="2:18" s="129" customFormat="1" x14ac:dyDescent="0.25">
      <c r="B28" s="128">
        <v>14</v>
      </c>
      <c r="C28" s="126" t="s">
        <v>33</v>
      </c>
      <c r="D28" s="171">
        <v>0</v>
      </c>
      <c r="E28" s="171">
        <v>0</v>
      </c>
      <c r="F28" s="171">
        <v>0</v>
      </c>
      <c r="G28" s="171">
        <v>0</v>
      </c>
      <c r="H28" s="171">
        <v>0</v>
      </c>
      <c r="I28" s="171">
        <v>0</v>
      </c>
      <c r="J28" s="171">
        <v>0</v>
      </c>
      <c r="K28" s="171">
        <v>0</v>
      </c>
      <c r="L28" s="171">
        <v>0</v>
      </c>
      <c r="M28" s="171">
        <v>0</v>
      </c>
      <c r="N28" s="171">
        <v>0</v>
      </c>
      <c r="O28" s="171">
        <v>0</v>
      </c>
      <c r="P28" s="171">
        <v>0</v>
      </c>
      <c r="Q28" s="170">
        <v>0</v>
      </c>
      <c r="R28" s="170">
        <v>0</v>
      </c>
    </row>
    <row r="29" spans="2:18" x14ac:dyDescent="0.25">
      <c r="B29" s="60">
        <v>15</v>
      </c>
      <c r="C29" s="126" t="s">
        <v>34</v>
      </c>
      <c r="D29" s="170">
        <v>0</v>
      </c>
      <c r="E29" s="170">
        <v>0</v>
      </c>
      <c r="F29" s="156">
        <v>0</v>
      </c>
      <c r="G29" s="170">
        <v>0</v>
      </c>
      <c r="H29" s="170">
        <v>0</v>
      </c>
      <c r="I29" s="170">
        <v>0</v>
      </c>
      <c r="J29" s="170">
        <v>0</v>
      </c>
      <c r="K29" s="156">
        <v>0</v>
      </c>
      <c r="L29" s="171">
        <v>0</v>
      </c>
      <c r="M29" s="171">
        <v>0</v>
      </c>
      <c r="N29" s="171">
        <v>0</v>
      </c>
      <c r="O29" s="156"/>
      <c r="P29" s="170">
        <v>0</v>
      </c>
      <c r="Q29" s="170">
        <v>0</v>
      </c>
      <c r="R29" s="170">
        <v>0</v>
      </c>
    </row>
    <row r="30" spans="2:18" x14ac:dyDescent="0.25">
      <c r="B30" s="60">
        <v>16</v>
      </c>
      <c r="C30" s="125" t="s">
        <v>38</v>
      </c>
      <c r="D30" s="171">
        <v>2.9149283858879809E-4</v>
      </c>
      <c r="E30" s="171">
        <v>0</v>
      </c>
      <c r="F30" s="171">
        <v>0</v>
      </c>
      <c r="G30" s="171">
        <v>0</v>
      </c>
      <c r="H30" s="171">
        <v>0</v>
      </c>
      <c r="I30" s="171">
        <v>0</v>
      </c>
      <c r="J30" s="171">
        <v>0</v>
      </c>
      <c r="K30" s="171">
        <v>0</v>
      </c>
      <c r="L30" s="171">
        <v>0</v>
      </c>
      <c r="M30" s="171">
        <v>2.9149283858879809E-4</v>
      </c>
      <c r="N30" s="171">
        <v>0</v>
      </c>
      <c r="O30" s="171">
        <v>0</v>
      </c>
      <c r="P30" s="171">
        <v>0</v>
      </c>
      <c r="Q30" s="170">
        <v>2.9149283858879809E-4</v>
      </c>
      <c r="R30" s="170">
        <v>2.250239790147933E-3</v>
      </c>
    </row>
    <row r="31" spans="2:18" x14ac:dyDescent="0.25">
      <c r="B31" s="60">
        <v>17</v>
      </c>
      <c r="C31" s="126" t="s">
        <v>32</v>
      </c>
      <c r="D31" s="171">
        <v>2.9149272154496556E-4</v>
      </c>
      <c r="E31" s="171">
        <v>0</v>
      </c>
      <c r="F31" s="171">
        <v>0</v>
      </c>
      <c r="G31" s="171">
        <v>0</v>
      </c>
      <c r="H31" s="171">
        <v>0</v>
      </c>
      <c r="I31" s="171">
        <v>0</v>
      </c>
      <c r="J31" s="171">
        <v>0</v>
      </c>
      <c r="K31" s="171">
        <v>0</v>
      </c>
      <c r="L31" s="171">
        <v>0</v>
      </c>
      <c r="M31" s="171">
        <v>2.9149272154496556E-4</v>
      </c>
      <c r="N31" s="171">
        <v>0</v>
      </c>
      <c r="O31" s="171">
        <v>0</v>
      </c>
      <c r="P31" s="171">
        <v>0</v>
      </c>
      <c r="Q31" s="170">
        <v>2.9149272154496556E-4</v>
      </c>
      <c r="R31" s="170">
        <v>2.2502394374819663E-3</v>
      </c>
    </row>
    <row r="32" spans="2:18" s="129" customFormat="1" x14ac:dyDescent="0.25">
      <c r="B32" s="128">
        <v>18</v>
      </c>
      <c r="C32" s="126" t="s">
        <v>33</v>
      </c>
      <c r="D32" s="171">
        <v>1.1704383253567411E-10</v>
      </c>
      <c r="E32" s="171">
        <v>0</v>
      </c>
      <c r="F32" s="171">
        <v>0</v>
      </c>
      <c r="G32" s="171">
        <v>0</v>
      </c>
      <c r="H32" s="171">
        <v>0</v>
      </c>
      <c r="I32" s="171">
        <v>0</v>
      </c>
      <c r="J32" s="171">
        <v>0</v>
      </c>
      <c r="K32" s="171">
        <v>0</v>
      </c>
      <c r="L32" s="171">
        <v>0</v>
      </c>
      <c r="M32" s="171">
        <v>1.1704383253567411E-10</v>
      </c>
      <c r="N32" s="171">
        <v>0</v>
      </c>
      <c r="O32" s="171">
        <v>0</v>
      </c>
      <c r="P32" s="171">
        <v>0</v>
      </c>
      <c r="Q32" s="170">
        <v>1.1704383253567411E-10</v>
      </c>
      <c r="R32" s="170">
        <v>3.5266596688833133E-10</v>
      </c>
    </row>
    <row r="33" spans="2:18" x14ac:dyDescent="0.25">
      <c r="B33" s="60">
        <v>19</v>
      </c>
      <c r="C33" s="126" t="s">
        <v>34</v>
      </c>
      <c r="D33" s="170">
        <v>0</v>
      </c>
      <c r="E33" s="170">
        <v>0</v>
      </c>
      <c r="F33" s="156">
        <v>0</v>
      </c>
      <c r="G33" s="170">
        <v>0</v>
      </c>
      <c r="H33" s="170">
        <v>0</v>
      </c>
      <c r="I33" s="170">
        <v>0</v>
      </c>
      <c r="J33" s="170">
        <v>0</v>
      </c>
      <c r="K33" s="156">
        <v>0</v>
      </c>
      <c r="L33" s="171">
        <v>0</v>
      </c>
      <c r="M33" s="171">
        <v>0</v>
      </c>
      <c r="N33" s="171">
        <v>0</v>
      </c>
      <c r="O33" s="156"/>
      <c r="P33" s="170">
        <v>0</v>
      </c>
      <c r="Q33" s="170">
        <v>0</v>
      </c>
      <c r="R33" s="170">
        <v>0</v>
      </c>
    </row>
    <row r="34" spans="2:18" x14ac:dyDescent="0.25">
      <c r="B34" s="60">
        <v>20</v>
      </c>
      <c r="C34" s="123" t="s">
        <v>294</v>
      </c>
      <c r="D34" s="171">
        <v>1.1699144859378339</v>
      </c>
      <c r="E34" s="171">
        <v>0.61856278029162026</v>
      </c>
      <c r="F34" s="171">
        <v>0</v>
      </c>
      <c r="G34" s="171">
        <v>4.498330744342946E-2</v>
      </c>
      <c r="H34" s="171">
        <v>0.15504171668532235</v>
      </c>
      <c r="I34" s="171">
        <v>2.9217944317029312E-2</v>
      </c>
      <c r="J34" s="171">
        <v>2.9087190210588306E-2</v>
      </c>
      <c r="K34" s="171">
        <v>0</v>
      </c>
      <c r="L34" s="171">
        <v>2.4912198519771813E-5</v>
      </c>
      <c r="M34" s="171">
        <v>1.1991324302548632</v>
      </c>
      <c r="N34" s="171">
        <v>0.64764997050220852</v>
      </c>
      <c r="O34" s="171">
        <v>0</v>
      </c>
      <c r="P34" s="171">
        <v>4.5008219641949232E-2</v>
      </c>
      <c r="Q34" s="171">
        <v>1.3541741469401856</v>
      </c>
      <c r="R34" s="171">
        <v>1.9833213680004707</v>
      </c>
    </row>
    <row r="35" spans="2:18" ht="17.100000000000001" customHeight="1" x14ac:dyDescent="0.25">
      <c r="B35" s="60">
        <v>21</v>
      </c>
      <c r="C35" s="125" t="s">
        <v>32</v>
      </c>
      <c r="D35" s="171">
        <v>0.99484069533343611</v>
      </c>
      <c r="E35" s="171">
        <v>0.48046336278717877</v>
      </c>
      <c r="F35" s="171">
        <v>0</v>
      </c>
      <c r="G35" s="171">
        <v>3.9695593979927356E-2</v>
      </c>
      <c r="H35" s="171">
        <v>0.1457005566199146</v>
      </c>
      <c r="I35" s="171">
        <v>1.5137621177874086E-2</v>
      </c>
      <c r="J35" s="171">
        <v>1.5137621177874086E-2</v>
      </c>
      <c r="K35" s="171">
        <v>0</v>
      </c>
      <c r="L35" s="171">
        <v>0</v>
      </c>
      <c r="M35" s="171">
        <v>1.0099783165113101</v>
      </c>
      <c r="N35" s="171">
        <v>0.49560098396505287</v>
      </c>
      <c r="O35" s="171">
        <v>0</v>
      </c>
      <c r="P35" s="171">
        <v>3.9695593979927356E-2</v>
      </c>
      <c r="Q35" s="171">
        <v>1.1556788731312246</v>
      </c>
      <c r="R35" s="171">
        <v>1.7658775367910835</v>
      </c>
    </row>
    <row r="36" spans="2:18" ht="12" customHeight="1" x14ac:dyDescent="0.25">
      <c r="B36" s="60">
        <v>22</v>
      </c>
      <c r="C36" s="131" t="s">
        <v>33</v>
      </c>
      <c r="D36" s="171">
        <v>0.17414924266380577</v>
      </c>
      <c r="E36" s="171">
        <v>0.13809941750444141</v>
      </c>
      <c r="F36" s="171">
        <v>0</v>
      </c>
      <c r="G36" s="171">
        <v>5.2877134635021068E-3</v>
      </c>
      <c r="H36" s="171">
        <v>9.3411600654077064E-3</v>
      </c>
      <c r="I36" s="171">
        <v>1.4080323139155226E-2</v>
      </c>
      <c r="J36" s="171">
        <v>1.3949569032714219E-2</v>
      </c>
      <c r="K36" s="171">
        <v>0</v>
      </c>
      <c r="L36" s="171">
        <v>2.4912198519771813E-5</v>
      </c>
      <c r="M36" s="171">
        <v>0.18822956580296099</v>
      </c>
      <c r="N36" s="171">
        <v>0.15204898653715562</v>
      </c>
      <c r="O36" s="171">
        <v>0</v>
      </c>
      <c r="P36" s="171">
        <v>5.3126256620218788E-3</v>
      </c>
      <c r="Q36" s="171">
        <v>0.19757072586836869</v>
      </c>
      <c r="R36" s="171">
        <v>0.21678917647201396</v>
      </c>
    </row>
    <row r="37" spans="2:18" x14ac:dyDescent="0.25">
      <c r="B37" s="60">
        <v>23</v>
      </c>
      <c r="C37" s="125" t="s">
        <v>34</v>
      </c>
      <c r="D37" s="170">
        <v>9.2454794059199476E-4</v>
      </c>
      <c r="E37" s="170">
        <v>0</v>
      </c>
      <c r="F37" s="156">
        <v>0</v>
      </c>
      <c r="G37" s="170">
        <v>0</v>
      </c>
      <c r="H37" s="170">
        <v>0</v>
      </c>
      <c r="I37" s="170">
        <v>0</v>
      </c>
      <c r="J37" s="170">
        <v>0</v>
      </c>
      <c r="K37" s="156">
        <v>0</v>
      </c>
      <c r="L37" s="171">
        <v>0</v>
      </c>
      <c r="M37" s="171">
        <v>9.2454794059199476E-4</v>
      </c>
      <c r="N37" s="171">
        <v>0</v>
      </c>
      <c r="O37" s="156"/>
      <c r="P37" s="170">
        <v>0</v>
      </c>
      <c r="Q37" s="170">
        <v>9.2454794059199476E-4</v>
      </c>
      <c r="R37" s="170">
        <v>6.546547373734215E-4</v>
      </c>
    </row>
    <row r="38" spans="2:18" x14ac:dyDescent="0.25">
      <c r="B38" s="60">
        <v>24</v>
      </c>
      <c r="C38" s="123" t="s">
        <v>40</v>
      </c>
      <c r="D38" s="171">
        <v>21.210701817894016</v>
      </c>
      <c r="E38" s="171">
        <v>1.6276874250871782</v>
      </c>
      <c r="F38" s="171">
        <v>0</v>
      </c>
      <c r="G38" s="170">
        <v>0</v>
      </c>
      <c r="H38" s="171">
        <v>0</v>
      </c>
      <c r="I38" s="171">
        <v>0</v>
      </c>
      <c r="J38" s="171">
        <v>0</v>
      </c>
      <c r="K38" s="171">
        <v>0</v>
      </c>
      <c r="L38" s="171">
        <v>0</v>
      </c>
      <c r="M38" s="171">
        <v>21.210701817894016</v>
      </c>
      <c r="N38" s="171">
        <v>1.6276874250871782</v>
      </c>
      <c r="O38" s="171">
        <v>0</v>
      </c>
      <c r="P38" s="171">
        <v>0</v>
      </c>
      <c r="Q38" s="170">
        <v>21.210701817894016</v>
      </c>
      <c r="R38" s="170">
        <v>15.018892821510427</v>
      </c>
    </row>
    <row r="39" spans="2:18" ht="33" x14ac:dyDescent="0.25">
      <c r="B39" s="60">
        <v>25</v>
      </c>
      <c r="C39" s="125" t="s">
        <v>41</v>
      </c>
      <c r="D39" s="171">
        <v>20.953545520990414</v>
      </c>
      <c r="E39" s="171">
        <v>1.6276874250871782</v>
      </c>
      <c r="F39" s="171">
        <v>0</v>
      </c>
      <c r="G39" s="170">
        <v>0</v>
      </c>
      <c r="H39" s="171">
        <v>0</v>
      </c>
      <c r="I39" s="171">
        <v>0</v>
      </c>
      <c r="J39" s="171">
        <v>0</v>
      </c>
      <c r="K39" s="171">
        <v>0</v>
      </c>
      <c r="L39" s="171">
        <v>0</v>
      </c>
      <c r="M39" s="171">
        <v>20.953545520990414</v>
      </c>
      <c r="N39" s="171">
        <v>1.6276874250871782</v>
      </c>
      <c r="O39" s="171">
        <v>0</v>
      </c>
      <c r="P39" s="171">
        <v>0</v>
      </c>
      <c r="Q39" s="170">
        <v>20.953545520990414</v>
      </c>
      <c r="R39" s="170">
        <v>14.836805359495692</v>
      </c>
    </row>
    <row r="40" spans="2:18" x14ac:dyDescent="0.25">
      <c r="B40" s="60">
        <v>26</v>
      </c>
      <c r="C40" s="125" t="s">
        <v>42</v>
      </c>
      <c r="D40" s="171">
        <v>5.7911937044588566E-2</v>
      </c>
      <c r="E40" s="171">
        <v>0</v>
      </c>
      <c r="F40" s="171">
        <v>0</v>
      </c>
      <c r="G40" s="170">
        <v>0</v>
      </c>
      <c r="H40" s="171">
        <v>0</v>
      </c>
      <c r="I40" s="171">
        <v>0</v>
      </c>
      <c r="J40" s="171">
        <v>0</v>
      </c>
      <c r="K40" s="171">
        <v>0</v>
      </c>
      <c r="L40" s="171">
        <v>0</v>
      </c>
      <c r="M40" s="171">
        <v>5.7911937044588566E-2</v>
      </c>
      <c r="N40" s="171">
        <v>0</v>
      </c>
      <c r="O40" s="171">
        <v>0</v>
      </c>
      <c r="P40" s="171">
        <v>0</v>
      </c>
      <c r="Q40" s="170">
        <v>5.7911937044588566E-2</v>
      </c>
      <c r="R40" s="170">
        <v>4.1006336472325836E-2</v>
      </c>
    </row>
    <row r="41" spans="2:18" x14ac:dyDescent="0.25">
      <c r="B41" s="60">
        <v>27</v>
      </c>
      <c r="C41" s="125" t="s">
        <v>43</v>
      </c>
      <c r="D41" s="171">
        <v>0.19924435985901062</v>
      </c>
      <c r="E41" s="171">
        <v>0</v>
      </c>
      <c r="F41" s="171">
        <v>0</v>
      </c>
      <c r="G41" s="170">
        <v>0</v>
      </c>
      <c r="H41" s="170">
        <v>0</v>
      </c>
      <c r="I41" s="156">
        <v>0</v>
      </c>
      <c r="J41" s="156">
        <v>0</v>
      </c>
      <c r="K41" s="156">
        <v>0</v>
      </c>
      <c r="L41" s="156">
        <v>0</v>
      </c>
      <c r="M41" s="171">
        <v>0.19924435985901062</v>
      </c>
      <c r="N41" s="171">
        <v>0</v>
      </c>
      <c r="O41" s="171">
        <v>0</v>
      </c>
      <c r="P41" s="171">
        <v>0</v>
      </c>
      <c r="Q41" s="170">
        <v>0.19924435985901062</v>
      </c>
      <c r="R41" s="170">
        <v>0.14108112554241026</v>
      </c>
    </row>
    <row r="42" spans="2:18" x14ac:dyDescent="0.25">
      <c r="B42" s="60">
        <v>28</v>
      </c>
      <c r="C42" s="123" t="s">
        <v>44</v>
      </c>
      <c r="D42" s="171">
        <v>0</v>
      </c>
      <c r="E42" s="171">
        <v>0</v>
      </c>
      <c r="F42" s="171">
        <v>0</v>
      </c>
      <c r="G42" s="170">
        <v>0</v>
      </c>
      <c r="H42" s="170">
        <v>0</v>
      </c>
      <c r="I42" s="170">
        <v>0</v>
      </c>
      <c r="J42" s="170">
        <v>0</v>
      </c>
      <c r="K42" s="170">
        <v>0</v>
      </c>
      <c r="L42" s="170">
        <v>0</v>
      </c>
      <c r="M42" s="170">
        <v>0</v>
      </c>
      <c r="N42" s="170">
        <v>0</v>
      </c>
      <c r="O42" s="170">
        <v>0</v>
      </c>
      <c r="P42" s="170">
        <v>0</v>
      </c>
      <c r="Q42" s="170">
        <v>0</v>
      </c>
      <c r="R42" s="170">
        <v>9.845886780150051E-2</v>
      </c>
    </row>
    <row r="43" spans="2:18" x14ac:dyDescent="0.25">
      <c r="B43" s="60">
        <v>29</v>
      </c>
      <c r="C43" s="125" t="s">
        <v>45</v>
      </c>
      <c r="D43" s="171">
        <v>0</v>
      </c>
      <c r="E43" s="171">
        <v>0</v>
      </c>
      <c r="F43" s="171">
        <v>0</v>
      </c>
      <c r="G43" s="170">
        <v>0</v>
      </c>
      <c r="H43" s="170">
        <v>0</v>
      </c>
      <c r="I43" s="170">
        <v>0</v>
      </c>
      <c r="J43" s="170">
        <v>0</v>
      </c>
      <c r="K43" s="170">
        <v>0</v>
      </c>
      <c r="L43" s="170">
        <v>0</v>
      </c>
      <c r="M43" s="170">
        <v>0</v>
      </c>
      <c r="N43" s="170">
        <v>0</v>
      </c>
      <c r="O43" s="170">
        <v>0</v>
      </c>
      <c r="P43" s="170">
        <v>0</v>
      </c>
      <c r="Q43" s="170">
        <v>0</v>
      </c>
      <c r="R43" s="170">
        <v>0</v>
      </c>
    </row>
    <row r="44" spans="2:18" x14ac:dyDescent="0.25">
      <c r="B44" s="60">
        <v>30</v>
      </c>
      <c r="C44" s="125" t="s">
        <v>256</v>
      </c>
      <c r="D44" s="171">
        <v>0</v>
      </c>
      <c r="E44" s="171">
        <v>0</v>
      </c>
      <c r="F44" s="171">
        <v>0</v>
      </c>
      <c r="G44" s="170">
        <v>0</v>
      </c>
      <c r="H44" s="170">
        <v>0</v>
      </c>
      <c r="I44" s="170">
        <v>0</v>
      </c>
      <c r="J44" s="170">
        <v>0</v>
      </c>
      <c r="K44" s="170">
        <v>0</v>
      </c>
      <c r="L44" s="170">
        <v>0</v>
      </c>
      <c r="M44" s="170">
        <v>0</v>
      </c>
      <c r="N44" s="170">
        <v>0</v>
      </c>
      <c r="O44" s="170">
        <v>0</v>
      </c>
      <c r="P44" s="170">
        <v>0</v>
      </c>
      <c r="Q44" s="170">
        <v>0</v>
      </c>
      <c r="R44" s="170">
        <v>9.845886780150051E-2</v>
      </c>
    </row>
    <row r="45" spans="2:18" ht="28.5" x14ac:dyDescent="0.25">
      <c r="B45" s="60">
        <v>31</v>
      </c>
      <c r="C45" s="123" t="s">
        <v>47</v>
      </c>
      <c r="D45" s="171">
        <v>0.39147803859038666</v>
      </c>
      <c r="E45" s="171">
        <v>0</v>
      </c>
      <c r="F45" s="171">
        <v>0</v>
      </c>
      <c r="G45" s="170">
        <v>0</v>
      </c>
      <c r="H45" s="170">
        <v>0</v>
      </c>
      <c r="I45" s="170">
        <v>0</v>
      </c>
      <c r="J45" s="170">
        <v>0</v>
      </c>
      <c r="K45" s="170">
        <v>0</v>
      </c>
      <c r="L45" s="170">
        <v>0</v>
      </c>
      <c r="M45" s="170">
        <v>0.39147803859038666</v>
      </c>
      <c r="N45" s="170">
        <v>0</v>
      </c>
      <c r="O45" s="170">
        <v>0</v>
      </c>
      <c r="P45" s="170">
        <v>0</v>
      </c>
      <c r="Q45" s="170">
        <v>0.39147803859038666</v>
      </c>
      <c r="R45" s="170">
        <v>0.27719812168609875</v>
      </c>
    </row>
    <row r="46" spans="2:18" x14ac:dyDescent="0.25">
      <c r="B46" s="133">
        <v>32</v>
      </c>
      <c r="C46" s="134" t="s">
        <v>261</v>
      </c>
      <c r="D46" s="171">
        <v>23.038541767064789</v>
      </c>
      <c r="E46" s="171">
        <v>2.2462502053787987</v>
      </c>
      <c r="F46" s="171">
        <v>0</v>
      </c>
      <c r="G46" s="170">
        <v>4.498330744342946E-2</v>
      </c>
      <c r="H46" s="170">
        <v>0.15504171668532235</v>
      </c>
      <c r="I46" s="170">
        <v>2.9217944317029312E-2</v>
      </c>
      <c r="J46" s="170">
        <v>2.9087190210588306E-2</v>
      </c>
      <c r="K46" s="170">
        <v>0</v>
      </c>
      <c r="L46" s="170">
        <v>2.4912198519771813E-5</v>
      </c>
      <c r="M46" s="170">
        <v>23.067759711381818</v>
      </c>
      <c r="N46" s="170">
        <v>2.275337395589387</v>
      </c>
      <c r="O46" s="170">
        <v>0</v>
      </c>
      <c r="P46" s="170">
        <v>4.5008219641949232E-2</v>
      </c>
      <c r="Q46" s="170">
        <v>23.22280142806714</v>
      </c>
      <c r="R46" s="170">
        <v>70.80808994655716</v>
      </c>
    </row>
    <row r="49" spans="14:15" x14ac:dyDescent="0.3">
      <c r="N49" s="108"/>
      <c r="O49" s="108"/>
    </row>
    <row r="50" spans="14:15" x14ac:dyDescent="0.3">
      <c r="N50" s="108"/>
      <c r="O50" s="108"/>
    </row>
    <row r="51" spans="14:15" x14ac:dyDescent="0.3">
      <c r="N51" s="108"/>
      <c r="O51" s="108"/>
    </row>
    <row r="52" spans="14:15" x14ac:dyDescent="0.3">
      <c r="N52" s="108"/>
      <c r="O52" s="108"/>
    </row>
    <row r="53" spans="14:15" x14ac:dyDescent="0.3">
      <c r="N53" s="108"/>
      <c r="O53" s="108"/>
    </row>
  </sheetData>
  <mergeCells count="13">
    <mergeCell ref="B9:C13"/>
    <mergeCell ref="D9:Q9"/>
    <mergeCell ref="D10:H10"/>
    <mergeCell ref="I10:L10"/>
    <mergeCell ref="D11:H11"/>
    <mergeCell ref="I11:L11"/>
    <mergeCell ref="E4:Q4"/>
    <mergeCell ref="M10:Q10"/>
    <mergeCell ref="M11:Q11"/>
    <mergeCell ref="N12:Q12"/>
    <mergeCell ref="R11:R13"/>
    <mergeCell ref="E12:H12"/>
    <mergeCell ref="J12:L12"/>
  </mergeCells>
  <conditionalFormatting sqref="C4:C6">
    <cfRule type="duplicateValues" dxfId="0" priority="1"/>
  </conditionalFormatting>
  <pageMargins left="0.70866141732283472" right="0.70866141732283472" top="0.74803149606299213" bottom="0.74803149606299213" header="0.31496062992125984" footer="0.31496062992125984"/>
  <pageSetup paperSize="9" scale="18" orientation="landscape" r:id="rId1"/>
  <headerFooter>
    <oddHeader>&amp;R&amp;"Century"&amp;8&amp;KE7EC06Gruppo Banco BPM - Uso Interno&amp;1#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10">
    <tabColor rgb="FF00B050"/>
  </sheetPr>
  <dimension ref="A1:S311"/>
  <sheetViews>
    <sheetView showGridLines="0" topLeftCell="A29" zoomScale="60" zoomScaleNormal="60" workbookViewId="0">
      <selection activeCell="B6" sqref="B6:C10"/>
    </sheetView>
  </sheetViews>
  <sheetFormatPr defaultColWidth="8.85546875" defaultRowHeight="0" customHeight="1" zeroHeight="1" x14ac:dyDescent="0.25"/>
  <cols>
    <col min="1" max="1" width="3" style="24" customWidth="1"/>
    <col min="2" max="2" width="30.140625" style="24" customWidth="1"/>
    <col min="3" max="3" width="58.5703125" style="24" bestFit="1" customWidth="1"/>
    <col min="4" max="4" width="19.5703125" style="24" bestFit="1" customWidth="1"/>
    <col min="5" max="5" width="18.42578125" style="24" bestFit="1" customWidth="1"/>
    <col min="6" max="6" width="17.140625" style="24" bestFit="1" customWidth="1"/>
    <col min="7" max="7" width="19.5703125" style="24" bestFit="1" customWidth="1"/>
    <col min="8" max="8" width="14.140625" style="24" bestFit="1" customWidth="1"/>
    <col min="9" max="9" width="15.42578125" style="24" bestFit="1" customWidth="1"/>
    <col min="10" max="11" width="13.140625" style="24" bestFit="1" customWidth="1"/>
    <col min="12" max="12" width="19.5703125" style="24" customWidth="1"/>
    <col min="13" max="13" width="13.140625" style="24" bestFit="1" customWidth="1"/>
    <col min="14" max="14" width="9.5703125" style="24" bestFit="1" customWidth="1"/>
    <col min="15" max="15" width="18.42578125" style="24" bestFit="1" customWidth="1"/>
    <col min="16" max="16" width="17.140625" style="24" bestFit="1" customWidth="1"/>
    <col min="17" max="17" width="10.85546875" style="24" bestFit="1" customWidth="1"/>
    <col min="18" max="18" width="14.140625" style="24" bestFit="1" customWidth="1"/>
    <col min="19" max="19" width="15.42578125" style="24" bestFit="1" customWidth="1"/>
    <col min="20" max="21" width="14.140625" style="1" bestFit="1" customWidth="1"/>
    <col min="22" max="22" width="8.85546875" style="1" bestFit="1" customWidth="1"/>
    <col min="23" max="16384" width="8.85546875" style="1"/>
  </cols>
  <sheetData>
    <row r="1" spans="1:19" ht="30" customHeight="1" thickBot="1" x14ac:dyDescent="0.3"/>
    <row r="2" spans="1:19" ht="52.5" customHeight="1" thickBot="1" x14ac:dyDescent="0.3">
      <c r="C2" s="191" t="s">
        <v>116</v>
      </c>
      <c r="D2" s="192"/>
      <c r="E2" s="192"/>
      <c r="F2" s="192"/>
      <c r="G2" s="192"/>
      <c r="H2" s="192"/>
      <c r="I2" s="192"/>
      <c r="J2" s="192"/>
      <c r="K2" s="192"/>
      <c r="L2" s="192"/>
      <c r="M2" s="192"/>
      <c r="N2" s="192"/>
      <c r="O2" s="192"/>
      <c r="P2" s="192"/>
      <c r="Q2" s="192"/>
      <c r="R2" s="192"/>
      <c r="S2" s="193"/>
    </row>
    <row r="3" spans="1:19" ht="30" customHeight="1" x14ac:dyDescent="0.25"/>
    <row r="4" spans="1:19" ht="30" customHeight="1" x14ac:dyDescent="0.2">
      <c r="C4" s="2" t="s">
        <v>0</v>
      </c>
    </row>
    <row r="5" spans="1:19" s="62" customFormat="1" ht="30" customHeight="1" x14ac:dyDescent="0.25">
      <c r="A5" s="24"/>
      <c r="B5" s="24"/>
      <c r="C5" s="24"/>
      <c r="D5" s="24"/>
      <c r="E5" s="24"/>
      <c r="F5" s="24"/>
      <c r="G5" s="24"/>
      <c r="H5" s="24"/>
      <c r="I5" s="24"/>
      <c r="J5" s="24"/>
      <c r="K5" s="49"/>
      <c r="L5" s="49"/>
      <c r="M5" s="49"/>
      <c r="N5" s="49"/>
      <c r="O5" s="49"/>
      <c r="P5" s="49"/>
      <c r="Q5" s="49"/>
      <c r="R5" s="49"/>
      <c r="S5" s="49"/>
    </row>
    <row r="6" spans="1:19" ht="30" customHeight="1" x14ac:dyDescent="0.25">
      <c r="B6" s="186" t="s">
        <v>72</v>
      </c>
      <c r="C6" s="187"/>
      <c r="D6" s="3" t="s">
        <v>1</v>
      </c>
      <c r="E6" s="3" t="s">
        <v>2</v>
      </c>
      <c r="F6" s="3" t="s">
        <v>3</v>
      </c>
      <c r="G6" s="3" t="s">
        <v>4</v>
      </c>
      <c r="H6" s="3" t="s">
        <v>5</v>
      </c>
      <c r="I6" s="3" t="s">
        <v>6</v>
      </c>
      <c r="J6" s="3" t="s">
        <v>7</v>
      </c>
      <c r="K6" s="3" t="s">
        <v>8</v>
      </c>
      <c r="L6" s="3" t="s">
        <v>9</v>
      </c>
      <c r="M6" s="3" t="s">
        <v>10</v>
      </c>
      <c r="N6" s="3" t="s">
        <v>11</v>
      </c>
      <c r="O6" s="3" t="s">
        <v>12</v>
      </c>
      <c r="P6" s="3" t="s">
        <v>13</v>
      </c>
      <c r="Q6" s="3" t="s">
        <v>14</v>
      </c>
      <c r="R6" s="3" t="s">
        <v>15</v>
      </c>
      <c r="S6" s="3" t="s">
        <v>16</v>
      </c>
    </row>
    <row r="7" spans="1:19" ht="30" customHeight="1" x14ac:dyDescent="0.25">
      <c r="B7" s="188"/>
      <c r="C7" s="189"/>
      <c r="D7" s="188" t="s">
        <v>17</v>
      </c>
      <c r="E7" s="190"/>
      <c r="F7" s="190"/>
      <c r="G7" s="190"/>
      <c r="H7" s="190"/>
      <c r="I7" s="190"/>
      <c r="J7" s="190"/>
      <c r="K7" s="190"/>
      <c r="L7" s="190"/>
      <c r="M7" s="190"/>
      <c r="N7" s="190"/>
      <c r="O7" s="190"/>
      <c r="P7" s="190"/>
      <c r="Q7" s="190"/>
      <c r="R7" s="190"/>
      <c r="S7" s="189"/>
    </row>
    <row r="8" spans="1:19" ht="30" customHeight="1" x14ac:dyDescent="0.25">
      <c r="B8" s="188"/>
      <c r="C8" s="189"/>
      <c r="D8" s="194" t="s">
        <v>18</v>
      </c>
      <c r="E8" s="197" t="s">
        <v>19</v>
      </c>
      <c r="F8" s="197"/>
      <c r="G8" s="197"/>
      <c r="H8" s="197"/>
      <c r="I8" s="197"/>
      <c r="J8" s="197" t="s">
        <v>20</v>
      </c>
      <c r="K8" s="197"/>
      <c r="L8" s="197"/>
      <c r="M8" s="197"/>
      <c r="N8" s="197"/>
      <c r="O8" s="198" t="s">
        <v>21</v>
      </c>
      <c r="P8" s="199"/>
      <c r="Q8" s="199"/>
      <c r="R8" s="199"/>
      <c r="S8" s="200"/>
    </row>
    <row r="9" spans="1:19" ht="30" customHeight="1" x14ac:dyDescent="0.25">
      <c r="B9" s="188"/>
      <c r="C9" s="189"/>
      <c r="D9" s="194"/>
      <c r="E9" s="196" t="s">
        <v>22</v>
      </c>
      <c r="F9" s="194"/>
      <c r="G9" s="194"/>
      <c r="H9" s="194"/>
      <c r="I9" s="194"/>
      <c r="J9" s="196" t="s">
        <v>22</v>
      </c>
      <c r="K9" s="194"/>
      <c r="L9" s="194"/>
      <c r="M9" s="194"/>
      <c r="N9" s="194"/>
      <c r="O9" s="196" t="s">
        <v>22</v>
      </c>
      <c r="P9" s="194"/>
      <c r="Q9" s="194"/>
      <c r="R9" s="194"/>
      <c r="S9" s="194"/>
    </row>
    <row r="10" spans="1:19" ht="30" customHeight="1" x14ac:dyDescent="0.25">
      <c r="B10" s="188"/>
      <c r="C10" s="189"/>
      <c r="D10" s="195"/>
      <c r="E10" s="80"/>
      <c r="F10" s="78" t="s">
        <v>23</v>
      </c>
      <c r="G10" s="5" t="s">
        <v>24</v>
      </c>
      <c r="H10" s="5" t="s">
        <v>25</v>
      </c>
      <c r="I10" s="5" t="s">
        <v>26</v>
      </c>
      <c r="J10" s="80"/>
      <c r="K10" s="50" t="s">
        <v>23</v>
      </c>
      <c r="L10" s="5" t="s">
        <v>24</v>
      </c>
      <c r="M10" s="5" t="s">
        <v>27</v>
      </c>
      <c r="N10" s="5" t="s">
        <v>26</v>
      </c>
      <c r="O10" s="67"/>
      <c r="P10" s="77" t="s">
        <v>23</v>
      </c>
      <c r="Q10" s="5" t="s">
        <v>24</v>
      </c>
      <c r="R10" s="5" t="s">
        <v>28</v>
      </c>
      <c r="S10" s="5" t="s">
        <v>26</v>
      </c>
    </row>
    <row r="11" spans="1:19" ht="66" hidden="1" x14ac:dyDescent="0.25">
      <c r="D11" s="196"/>
      <c r="E11" s="79"/>
      <c r="F11" s="69"/>
      <c r="G11" s="69" t="s">
        <v>24</v>
      </c>
      <c r="H11" s="69" t="s">
        <v>25</v>
      </c>
      <c r="I11" s="69" t="s">
        <v>26</v>
      </c>
      <c r="J11" s="69"/>
      <c r="K11" s="69"/>
      <c r="L11" s="69" t="s">
        <v>24</v>
      </c>
      <c r="M11" s="69" t="s">
        <v>27</v>
      </c>
      <c r="N11" s="69" t="s">
        <v>26</v>
      </c>
      <c r="O11" s="4"/>
      <c r="P11" s="4"/>
      <c r="Q11" s="5" t="s">
        <v>24</v>
      </c>
      <c r="R11" s="5" t="s">
        <v>28</v>
      </c>
      <c r="S11" s="5" t="s">
        <v>26</v>
      </c>
    </row>
    <row r="12" spans="1:19" ht="30" customHeight="1" x14ac:dyDescent="0.25">
      <c r="B12" s="10">
        <v>1</v>
      </c>
      <c r="C12" s="70" t="s">
        <v>29</v>
      </c>
      <c r="D12" s="41" t="e">
        <f>D43</f>
        <v>#REF!</v>
      </c>
      <c r="E12" s="41" t="e">
        <f t="shared" ref="E12:J12" si="0">E43</f>
        <v>#REF!</v>
      </c>
      <c r="F12" s="46">
        <f t="shared" si="0"/>
        <v>2661763588.3202901</v>
      </c>
      <c r="G12" s="46">
        <f t="shared" si="0"/>
        <v>0</v>
      </c>
      <c r="H12" s="46">
        <f t="shared" si="0"/>
        <v>26203212.089929998</v>
      </c>
      <c r="I12" s="46">
        <f t="shared" si="0"/>
        <v>201223378.46524501</v>
      </c>
      <c r="J12" s="28">
        <f t="shared" si="0"/>
        <v>3454478.8075119997</v>
      </c>
      <c r="K12" s="28">
        <f>K43</f>
        <v>2372316.9726439998</v>
      </c>
      <c r="L12" s="28">
        <f>L43</f>
        <v>0</v>
      </c>
      <c r="M12" s="28">
        <f t="shared" ref="M12" si="1">M43</f>
        <v>2372316.9726439998</v>
      </c>
      <c r="N12" s="28">
        <f>N43</f>
        <v>0</v>
      </c>
      <c r="O12" s="28" t="e">
        <f>O43</f>
        <v>#REF!</v>
      </c>
      <c r="P12" s="28">
        <f t="shared" ref="P12" si="2">P43</f>
        <v>2664135905.2929339</v>
      </c>
      <c r="Q12" s="28">
        <f>Q43</f>
        <v>0</v>
      </c>
      <c r="R12" s="28">
        <f t="shared" ref="R12:S12" si="3">R43</f>
        <v>28575529.062573999</v>
      </c>
      <c r="S12" s="28">
        <f t="shared" si="3"/>
        <v>201223378.46524501</v>
      </c>
    </row>
    <row r="13" spans="1:19" ht="30" customHeight="1" x14ac:dyDescent="0.25">
      <c r="B13" s="10">
        <v>2</v>
      </c>
      <c r="C13" s="42" t="s">
        <v>30</v>
      </c>
      <c r="D13" s="41">
        <f>D14+D18</f>
        <v>4463924660.8500004</v>
      </c>
      <c r="E13" s="41">
        <f>E14+E18</f>
        <v>541455947.36660004</v>
      </c>
      <c r="F13" s="46">
        <f t="shared" ref="F13:N13" si="4">F14+F18</f>
        <v>0</v>
      </c>
      <c r="G13" s="46">
        <f t="shared" si="4"/>
        <v>0</v>
      </c>
      <c r="H13" s="46">
        <f t="shared" si="4"/>
        <v>0</v>
      </c>
      <c r="I13" s="46">
        <f t="shared" si="4"/>
        <v>0</v>
      </c>
      <c r="J13" s="28">
        <f t="shared" si="4"/>
        <v>0</v>
      </c>
      <c r="K13" s="28">
        <f t="shared" si="4"/>
        <v>0</v>
      </c>
      <c r="L13" s="28">
        <f t="shared" si="4"/>
        <v>0</v>
      </c>
      <c r="M13" s="28">
        <f t="shared" si="4"/>
        <v>0</v>
      </c>
      <c r="N13" s="28">
        <f t="shared" si="4"/>
        <v>0</v>
      </c>
      <c r="O13" s="27">
        <f t="shared" ref="O13:O34" si="5">E13+J13</f>
        <v>541455947.36660004</v>
      </c>
      <c r="P13" s="27">
        <f t="shared" ref="P13:P34" si="6">F13+K13</f>
        <v>0</v>
      </c>
      <c r="Q13" s="27">
        <f t="shared" ref="Q13:Q16" si="7">G13+L13</f>
        <v>0</v>
      </c>
      <c r="R13" s="27">
        <f t="shared" ref="R13:R34" si="8">H13+M13</f>
        <v>0</v>
      </c>
      <c r="S13" s="27">
        <f t="shared" ref="S13:S16" si="9">I13+N13</f>
        <v>0</v>
      </c>
    </row>
    <row r="14" spans="1:19" ht="30" customHeight="1" x14ac:dyDescent="0.25">
      <c r="B14" s="10">
        <v>3</v>
      </c>
      <c r="C14" s="43" t="s">
        <v>31</v>
      </c>
      <c r="D14" s="41">
        <f>SUM(D15:D17)</f>
        <v>2807196907.6700001</v>
      </c>
      <c r="E14" s="41">
        <f t="shared" ref="E14:N14" si="10">SUM(E15:E17)</f>
        <v>511981938.760454</v>
      </c>
      <c r="F14" s="46">
        <f t="shared" si="10"/>
        <v>0</v>
      </c>
      <c r="G14" s="46">
        <f t="shared" si="10"/>
        <v>0</v>
      </c>
      <c r="H14" s="46">
        <f t="shared" si="10"/>
        <v>0</v>
      </c>
      <c r="I14" s="46">
        <f t="shared" si="10"/>
        <v>0</v>
      </c>
      <c r="J14" s="28">
        <f t="shared" si="10"/>
        <v>0</v>
      </c>
      <c r="K14" s="28">
        <f t="shared" si="10"/>
        <v>0</v>
      </c>
      <c r="L14" s="28">
        <f t="shared" si="10"/>
        <v>0</v>
      </c>
      <c r="M14" s="28">
        <f t="shared" si="10"/>
        <v>0</v>
      </c>
      <c r="N14" s="28">
        <f t="shared" si="10"/>
        <v>0</v>
      </c>
      <c r="O14" s="27">
        <f t="shared" si="5"/>
        <v>511981938.760454</v>
      </c>
      <c r="P14" s="27">
        <f t="shared" si="6"/>
        <v>0</v>
      </c>
      <c r="Q14" s="27">
        <f t="shared" si="7"/>
        <v>0</v>
      </c>
      <c r="R14" s="27">
        <f t="shared" si="8"/>
        <v>0</v>
      </c>
      <c r="S14" s="27">
        <f t="shared" si="9"/>
        <v>0</v>
      </c>
    </row>
    <row r="15" spans="1:19" ht="30" customHeight="1" x14ac:dyDescent="0.25">
      <c r="B15" s="10">
        <v>4</v>
      </c>
      <c r="C15" s="44" t="s">
        <v>32</v>
      </c>
      <c r="D15" s="41">
        <f>Estr_T7_3112_CRIF_v1!O13</f>
        <v>1161330763.6900001</v>
      </c>
      <c r="E15" s="40">
        <f>Estr_T7_3112_CRIF_v1!P13</f>
        <v>67931607.205170006</v>
      </c>
      <c r="F15" s="47">
        <v>0</v>
      </c>
      <c r="G15" s="47">
        <v>0</v>
      </c>
      <c r="H15" s="47">
        <v>0</v>
      </c>
      <c r="I15" s="47">
        <v>0</v>
      </c>
      <c r="J15" s="35">
        <v>0</v>
      </c>
      <c r="K15" s="35">
        <v>0</v>
      </c>
      <c r="L15" s="35">
        <v>0</v>
      </c>
      <c r="M15" s="35">
        <v>0</v>
      </c>
      <c r="N15" s="35">
        <v>0</v>
      </c>
      <c r="O15" s="27">
        <f t="shared" si="5"/>
        <v>67931607.205170006</v>
      </c>
      <c r="P15" s="27">
        <f t="shared" si="6"/>
        <v>0</v>
      </c>
      <c r="Q15" s="27">
        <f t="shared" si="7"/>
        <v>0</v>
      </c>
      <c r="R15" s="27">
        <f t="shared" si="8"/>
        <v>0</v>
      </c>
      <c r="S15" s="27">
        <f t="shared" si="9"/>
        <v>0</v>
      </c>
    </row>
    <row r="16" spans="1:19" ht="30" customHeight="1" x14ac:dyDescent="0.25">
      <c r="B16" s="10">
        <v>5</v>
      </c>
      <c r="C16" s="44" t="s">
        <v>33</v>
      </c>
      <c r="D16" s="41">
        <f>Estr_T7_3112_CRIF_v1!O51</f>
        <v>1593447506.73</v>
      </c>
      <c r="E16" s="40">
        <f>Estr_T7_3112_CRIF_v1!P51</f>
        <v>433970227.61210901</v>
      </c>
      <c r="F16" s="47">
        <v>0</v>
      </c>
      <c r="G16" s="47">
        <v>0</v>
      </c>
      <c r="H16" s="47">
        <v>0</v>
      </c>
      <c r="I16" s="47">
        <v>0</v>
      </c>
      <c r="J16" s="35">
        <v>0</v>
      </c>
      <c r="K16" s="35">
        <v>0</v>
      </c>
      <c r="L16" s="35">
        <v>0</v>
      </c>
      <c r="M16" s="35">
        <v>0</v>
      </c>
      <c r="N16" s="35">
        <v>0</v>
      </c>
      <c r="O16" s="27">
        <f t="shared" si="5"/>
        <v>433970227.61210901</v>
      </c>
      <c r="P16" s="27">
        <f t="shared" si="6"/>
        <v>0</v>
      </c>
      <c r="Q16" s="27">
        <f t="shared" si="7"/>
        <v>0</v>
      </c>
      <c r="R16" s="27">
        <f t="shared" si="8"/>
        <v>0</v>
      </c>
      <c r="S16" s="27">
        <f t="shared" si="9"/>
        <v>0</v>
      </c>
    </row>
    <row r="17" spans="2:19" ht="30" customHeight="1" x14ac:dyDescent="0.25">
      <c r="B17" s="10">
        <v>6</v>
      </c>
      <c r="C17" s="44" t="s">
        <v>34</v>
      </c>
      <c r="D17" s="41">
        <f>Estr_T7_3112_CRIF_v1!O36</f>
        <v>52418637.25</v>
      </c>
      <c r="E17" s="40">
        <f>Estr_T7_3112_CRIF_v1!P36</f>
        <v>10080103.943174999</v>
      </c>
      <c r="F17" s="47">
        <v>0</v>
      </c>
      <c r="G17" s="47"/>
      <c r="H17" s="47">
        <v>0</v>
      </c>
      <c r="I17" s="47">
        <v>0</v>
      </c>
      <c r="J17" s="35">
        <v>0</v>
      </c>
      <c r="K17" s="35">
        <v>0</v>
      </c>
      <c r="L17" s="35"/>
      <c r="M17" s="35">
        <v>0</v>
      </c>
      <c r="N17" s="35">
        <v>0</v>
      </c>
      <c r="O17" s="27">
        <f t="shared" si="5"/>
        <v>10080103.943174999</v>
      </c>
      <c r="P17" s="27">
        <f t="shared" si="6"/>
        <v>0</v>
      </c>
      <c r="Q17" s="34"/>
      <c r="R17" s="27">
        <f t="shared" si="8"/>
        <v>0</v>
      </c>
      <c r="S17" s="27">
        <f>I17+N17</f>
        <v>0</v>
      </c>
    </row>
    <row r="18" spans="2:19" ht="30" customHeight="1" x14ac:dyDescent="0.25">
      <c r="B18" s="10">
        <v>7</v>
      </c>
      <c r="C18" s="43" t="s">
        <v>35</v>
      </c>
      <c r="D18" s="41">
        <f>Estr_T7_3112_CRIF_v1!O16+Estr_T7_3112_CRIF_v1!O20+Estr_T7_3112_CRIF_v1!O40+Estr_T7_3112_CRIF_v1!O44+Estr_T7_3112_CRIF_v1!O55</f>
        <v>1656727753.1799998</v>
      </c>
      <c r="E18" s="40">
        <f>Estr_T7_3112_CRIF_v1!P16+Estr_T7_3112_CRIF_v1!P20+Estr_T7_3112_CRIF_v1!P40+Estr_T7_3112_CRIF_v1!P44+Estr_T7_3112_CRIF_v1!P55</f>
        <v>29474008.606146</v>
      </c>
      <c r="F18" s="47">
        <v>0</v>
      </c>
      <c r="G18" s="47">
        <v>0</v>
      </c>
      <c r="H18" s="47">
        <v>0</v>
      </c>
      <c r="I18" s="47">
        <v>0</v>
      </c>
      <c r="J18" s="35">
        <v>0</v>
      </c>
      <c r="K18" s="35">
        <v>0</v>
      </c>
      <c r="L18" s="35">
        <v>0</v>
      </c>
      <c r="M18" s="35">
        <v>0</v>
      </c>
      <c r="N18" s="35">
        <v>0</v>
      </c>
      <c r="O18" s="27">
        <f t="shared" si="5"/>
        <v>29474008.606146</v>
      </c>
      <c r="P18" s="27">
        <f t="shared" si="6"/>
        <v>0</v>
      </c>
      <c r="Q18" s="27">
        <f t="shared" ref="Q18:Q21" si="11">G18+L18</f>
        <v>0</v>
      </c>
      <c r="R18" s="27">
        <f t="shared" si="8"/>
        <v>0</v>
      </c>
      <c r="S18" s="27">
        <f t="shared" ref="S18:S21" si="12">I18+N18</f>
        <v>0</v>
      </c>
    </row>
    <row r="19" spans="2:19" ht="30" customHeight="1" x14ac:dyDescent="0.25">
      <c r="B19" s="10">
        <v>8</v>
      </c>
      <c r="C19" s="44" t="s">
        <v>36</v>
      </c>
      <c r="D19" s="41">
        <f>SUM(D20:D22)</f>
        <v>0</v>
      </c>
      <c r="E19" s="41">
        <f t="shared" ref="E19" si="13">SUM(E20:E22)</f>
        <v>0</v>
      </c>
      <c r="F19" s="46">
        <v>0</v>
      </c>
      <c r="G19" s="46">
        <v>0</v>
      </c>
      <c r="H19" s="46">
        <v>0</v>
      </c>
      <c r="I19" s="46">
        <v>0</v>
      </c>
      <c r="J19" s="28">
        <v>0</v>
      </c>
      <c r="K19" s="28">
        <v>0</v>
      </c>
      <c r="L19" s="28">
        <v>0</v>
      </c>
      <c r="M19" s="28">
        <v>0</v>
      </c>
      <c r="N19" s="28">
        <v>0</v>
      </c>
      <c r="O19" s="27">
        <f t="shared" si="5"/>
        <v>0</v>
      </c>
      <c r="P19" s="27">
        <f t="shared" si="6"/>
        <v>0</v>
      </c>
      <c r="Q19" s="27">
        <f t="shared" si="11"/>
        <v>0</v>
      </c>
      <c r="R19" s="27">
        <f t="shared" si="8"/>
        <v>0</v>
      </c>
      <c r="S19" s="27">
        <f t="shared" si="12"/>
        <v>0</v>
      </c>
    </row>
    <row r="20" spans="2:19" ht="30" customHeight="1" x14ac:dyDescent="0.25">
      <c r="B20" s="10">
        <v>9</v>
      </c>
      <c r="C20" s="45" t="s">
        <v>32</v>
      </c>
      <c r="D20" s="41">
        <v>0</v>
      </c>
      <c r="E20" s="40">
        <v>0</v>
      </c>
      <c r="F20" s="47">
        <v>0</v>
      </c>
      <c r="G20" s="47">
        <v>0</v>
      </c>
      <c r="H20" s="47">
        <v>0</v>
      </c>
      <c r="I20" s="47">
        <v>0</v>
      </c>
      <c r="J20" s="35">
        <v>0</v>
      </c>
      <c r="K20" s="35">
        <v>0</v>
      </c>
      <c r="L20" s="35">
        <v>0</v>
      </c>
      <c r="M20" s="35">
        <v>0</v>
      </c>
      <c r="N20" s="35">
        <v>0</v>
      </c>
      <c r="O20" s="27">
        <f t="shared" si="5"/>
        <v>0</v>
      </c>
      <c r="P20" s="27">
        <f t="shared" si="6"/>
        <v>0</v>
      </c>
      <c r="Q20" s="27">
        <f t="shared" si="11"/>
        <v>0</v>
      </c>
      <c r="R20" s="27">
        <f t="shared" si="8"/>
        <v>0</v>
      </c>
      <c r="S20" s="27">
        <f t="shared" si="12"/>
        <v>0</v>
      </c>
    </row>
    <row r="21" spans="2:19" ht="30" customHeight="1" x14ac:dyDescent="0.25">
      <c r="B21" s="10">
        <v>10</v>
      </c>
      <c r="C21" s="45" t="s">
        <v>33</v>
      </c>
      <c r="D21" s="41">
        <v>0</v>
      </c>
      <c r="E21" s="40">
        <v>0</v>
      </c>
      <c r="F21" s="47">
        <v>0</v>
      </c>
      <c r="G21" s="47">
        <v>0</v>
      </c>
      <c r="H21" s="47">
        <v>0</v>
      </c>
      <c r="I21" s="47">
        <v>0</v>
      </c>
      <c r="J21" s="35">
        <v>0</v>
      </c>
      <c r="K21" s="35">
        <v>0</v>
      </c>
      <c r="L21" s="35">
        <v>0</v>
      </c>
      <c r="M21" s="35">
        <v>0</v>
      </c>
      <c r="N21" s="35">
        <v>0</v>
      </c>
      <c r="O21" s="27">
        <f t="shared" si="5"/>
        <v>0</v>
      </c>
      <c r="P21" s="27">
        <f t="shared" si="6"/>
        <v>0</v>
      </c>
      <c r="Q21" s="27">
        <f t="shared" si="11"/>
        <v>0</v>
      </c>
      <c r="R21" s="27">
        <f t="shared" si="8"/>
        <v>0</v>
      </c>
      <c r="S21" s="27">
        <f t="shared" si="12"/>
        <v>0</v>
      </c>
    </row>
    <row r="22" spans="2:19" ht="30" customHeight="1" x14ac:dyDescent="0.25">
      <c r="B22" s="10">
        <v>11</v>
      </c>
      <c r="C22" s="14" t="s">
        <v>34</v>
      </c>
      <c r="D22" s="41">
        <v>0</v>
      </c>
      <c r="E22" s="40">
        <v>0</v>
      </c>
      <c r="F22" s="47">
        <v>0</v>
      </c>
      <c r="G22" s="47"/>
      <c r="H22" s="47">
        <v>0</v>
      </c>
      <c r="I22" s="47">
        <v>0</v>
      </c>
      <c r="J22" s="35">
        <v>0</v>
      </c>
      <c r="K22" s="35">
        <v>0</v>
      </c>
      <c r="L22" s="35"/>
      <c r="M22" s="35">
        <v>0</v>
      </c>
      <c r="N22" s="35">
        <v>0</v>
      </c>
      <c r="O22" s="27">
        <f t="shared" si="5"/>
        <v>0</v>
      </c>
      <c r="P22" s="27">
        <f t="shared" si="6"/>
        <v>0</v>
      </c>
      <c r="Q22" s="34"/>
      <c r="R22" s="27">
        <f t="shared" si="8"/>
        <v>0</v>
      </c>
      <c r="S22" s="27">
        <f>I22+N22</f>
        <v>0</v>
      </c>
    </row>
    <row r="23" spans="2:19" ht="30" customHeight="1" x14ac:dyDescent="0.25">
      <c r="B23" s="10">
        <v>12</v>
      </c>
      <c r="C23" s="11" t="s">
        <v>37</v>
      </c>
      <c r="D23" s="41">
        <f>SUM(D24:D26)</f>
        <v>0</v>
      </c>
      <c r="E23" s="41">
        <f t="shared" ref="E23" si="14">SUM(E24:E26)</f>
        <v>0</v>
      </c>
      <c r="F23" s="46">
        <v>0</v>
      </c>
      <c r="G23" s="46">
        <v>0</v>
      </c>
      <c r="H23" s="46">
        <v>0</v>
      </c>
      <c r="I23" s="46">
        <v>0</v>
      </c>
      <c r="J23" s="28">
        <v>0</v>
      </c>
      <c r="K23" s="28">
        <v>0</v>
      </c>
      <c r="L23" s="28">
        <v>0</v>
      </c>
      <c r="M23" s="28">
        <v>0</v>
      </c>
      <c r="N23" s="28">
        <v>0</v>
      </c>
      <c r="O23" s="27">
        <f t="shared" si="5"/>
        <v>0</v>
      </c>
      <c r="P23" s="27">
        <f t="shared" si="6"/>
        <v>0</v>
      </c>
      <c r="Q23" s="27">
        <f t="shared" ref="Q23:Q25" si="15">G23+L23</f>
        <v>0</v>
      </c>
      <c r="R23" s="27">
        <f t="shared" si="8"/>
        <v>0</v>
      </c>
      <c r="S23" s="27">
        <f t="shared" ref="S23:S25" si="16">I23+N23</f>
        <v>0</v>
      </c>
    </row>
    <row r="24" spans="2:19" ht="30" customHeight="1" x14ac:dyDescent="0.25">
      <c r="B24" s="10">
        <v>13</v>
      </c>
      <c r="C24" s="14" t="s">
        <v>32</v>
      </c>
      <c r="D24" s="41">
        <v>0</v>
      </c>
      <c r="E24" s="40">
        <v>0</v>
      </c>
      <c r="F24" s="47">
        <v>0</v>
      </c>
      <c r="G24" s="47">
        <v>0</v>
      </c>
      <c r="H24" s="47">
        <v>0</v>
      </c>
      <c r="I24" s="47">
        <v>0</v>
      </c>
      <c r="J24" s="35">
        <v>0</v>
      </c>
      <c r="K24" s="35">
        <v>0</v>
      </c>
      <c r="L24" s="35">
        <v>0</v>
      </c>
      <c r="M24" s="35">
        <v>0</v>
      </c>
      <c r="N24" s="35">
        <v>0</v>
      </c>
      <c r="O24" s="27">
        <f t="shared" si="5"/>
        <v>0</v>
      </c>
      <c r="P24" s="27">
        <f t="shared" si="6"/>
        <v>0</v>
      </c>
      <c r="Q24" s="27">
        <f t="shared" si="15"/>
        <v>0</v>
      </c>
      <c r="R24" s="27">
        <f t="shared" si="8"/>
        <v>0</v>
      </c>
      <c r="S24" s="27">
        <f t="shared" si="16"/>
        <v>0</v>
      </c>
    </row>
    <row r="25" spans="2:19" ht="30" customHeight="1" x14ac:dyDescent="0.25">
      <c r="B25" s="10">
        <v>14</v>
      </c>
      <c r="C25" s="14" t="s">
        <v>33</v>
      </c>
      <c r="D25" s="41">
        <v>0</v>
      </c>
      <c r="E25" s="40">
        <v>0</v>
      </c>
      <c r="F25" s="47">
        <v>0</v>
      </c>
      <c r="G25" s="47">
        <v>0</v>
      </c>
      <c r="H25" s="47">
        <v>0</v>
      </c>
      <c r="I25" s="47">
        <v>0</v>
      </c>
      <c r="J25" s="35">
        <v>0</v>
      </c>
      <c r="K25" s="35">
        <v>0</v>
      </c>
      <c r="L25" s="35">
        <v>0</v>
      </c>
      <c r="M25" s="35">
        <v>0</v>
      </c>
      <c r="N25" s="35">
        <v>0</v>
      </c>
      <c r="O25" s="27">
        <f t="shared" si="5"/>
        <v>0</v>
      </c>
      <c r="P25" s="27">
        <f t="shared" si="6"/>
        <v>0</v>
      </c>
      <c r="Q25" s="27">
        <f t="shared" si="15"/>
        <v>0</v>
      </c>
      <c r="R25" s="27">
        <f t="shared" si="8"/>
        <v>0</v>
      </c>
      <c r="S25" s="27">
        <f t="shared" si="16"/>
        <v>0</v>
      </c>
    </row>
    <row r="26" spans="2:19" ht="30" customHeight="1" x14ac:dyDescent="0.25">
      <c r="B26" s="10">
        <v>15</v>
      </c>
      <c r="C26" s="14" t="s">
        <v>34</v>
      </c>
      <c r="D26" s="41">
        <v>0</v>
      </c>
      <c r="E26" s="40">
        <v>0</v>
      </c>
      <c r="F26" s="47">
        <v>0</v>
      </c>
      <c r="G26" s="47"/>
      <c r="H26" s="47">
        <v>0</v>
      </c>
      <c r="I26" s="47">
        <v>0</v>
      </c>
      <c r="J26" s="35">
        <v>0</v>
      </c>
      <c r="K26" s="35">
        <v>0</v>
      </c>
      <c r="L26" s="35"/>
      <c r="M26" s="35">
        <v>0</v>
      </c>
      <c r="N26" s="35">
        <v>0</v>
      </c>
      <c r="O26" s="27">
        <f t="shared" si="5"/>
        <v>0</v>
      </c>
      <c r="P26" s="27">
        <f t="shared" si="6"/>
        <v>0</v>
      </c>
      <c r="Q26" s="34"/>
      <c r="R26" s="27">
        <f t="shared" si="8"/>
        <v>0</v>
      </c>
      <c r="S26" s="27">
        <f>I26+N26</f>
        <v>0</v>
      </c>
    </row>
    <row r="27" spans="2:19" ht="30" customHeight="1" x14ac:dyDescent="0.25">
      <c r="B27" s="10">
        <v>16</v>
      </c>
      <c r="C27" s="11" t="s">
        <v>38</v>
      </c>
      <c r="D27" s="41">
        <f>SUM(D28:D30)</f>
        <v>398423.77999999997</v>
      </c>
      <c r="E27" s="41">
        <f>SUM(E28:E30)</f>
        <v>0</v>
      </c>
      <c r="F27" s="46">
        <v>0</v>
      </c>
      <c r="G27" s="46">
        <v>0</v>
      </c>
      <c r="H27" s="46">
        <v>0</v>
      </c>
      <c r="I27" s="46">
        <v>0</v>
      </c>
      <c r="J27" s="28">
        <v>0</v>
      </c>
      <c r="K27" s="28">
        <v>0</v>
      </c>
      <c r="L27" s="28">
        <v>0</v>
      </c>
      <c r="M27" s="28">
        <v>0</v>
      </c>
      <c r="N27" s="28">
        <v>0</v>
      </c>
      <c r="O27" s="27">
        <f t="shared" si="5"/>
        <v>0</v>
      </c>
      <c r="P27" s="27">
        <f t="shared" si="6"/>
        <v>0</v>
      </c>
      <c r="Q27" s="27">
        <f t="shared" ref="Q27:Q29" si="17">G27+L27</f>
        <v>0</v>
      </c>
      <c r="R27" s="27">
        <f t="shared" si="8"/>
        <v>0</v>
      </c>
      <c r="S27" s="27">
        <f t="shared" ref="S27:S29" si="18">I27+N27</f>
        <v>0</v>
      </c>
    </row>
    <row r="28" spans="2:19" ht="30" customHeight="1" x14ac:dyDescent="0.25">
      <c r="B28" s="10">
        <v>17</v>
      </c>
      <c r="C28" s="14" t="s">
        <v>32</v>
      </c>
      <c r="D28" s="41">
        <f>Estr_T7_3112_CRIF_v1!O20</f>
        <v>116386.36</v>
      </c>
      <c r="E28" s="40">
        <f>Estr_T7_3112_CRIF_v1!P20</f>
        <v>0</v>
      </c>
      <c r="F28" s="47">
        <v>0</v>
      </c>
      <c r="G28" s="47">
        <v>0</v>
      </c>
      <c r="H28" s="47">
        <v>0</v>
      </c>
      <c r="I28" s="47">
        <v>0</v>
      </c>
      <c r="J28" s="35">
        <v>0</v>
      </c>
      <c r="K28" s="35">
        <v>0</v>
      </c>
      <c r="L28" s="35">
        <v>0</v>
      </c>
      <c r="M28" s="35">
        <v>0</v>
      </c>
      <c r="N28" s="35">
        <v>0</v>
      </c>
      <c r="O28" s="27">
        <f t="shared" si="5"/>
        <v>0</v>
      </c>
      <c r="P28" s="27">
        <f t="shared" si="6"/>
        <v>0</v>
      </c>
      <c r="Q28" s="27">
        <f t="shared" si="17"/>
        <v>0</v>
      </c>
      <c r="R28" s="27">
        <f t="shared" si="8"/>
        <v>0</v>
      </c>
      <c r="S28" s="27">
        <f t="shared" si="18"/>
        <v>0</v>
      </c>
    </row>
    <row r="29" spans="2:19" ht="30" customHeight="1" x14ac:dyDescent="0.25">
      <c r="B29" s="10">
        <v>18</v>
      </c>
      <c r="C29" s="14" t="s">
        <v>33</v>
      </c>
      <c r="D29" s="41">
        <v>0</v>
      </c>
      <c r="E29" s="40">
        <v>0</v>
      </c>
      <c r="F29" s="47">
        <v>0</v>
      </c>
      <c r="G29" s="47">
        <v>0</v>
      </c>
      <c r="H29" s="47">
        <v>0</v>
      </c>
      <c r="I29" s="47">
        <v>0</v>
      </c>
      <c r="J29" s="35">
        <v>0</v>
      </c>
      <c r="K29" s="35">
        <v>0</v>
      </c>
      <c r="L29" s="35">
        <v>0</v>
      </c>
      <c r="M29" s="35">
        <v>0</v>
      </c>
      <c r="N29" s="35">
        <v>0</v>
      </c>
      <c r="O29" s="27">
        <f t="shared" si="5"/>
        <v>0</v>
      </c>
      <c r="P29" s="27">
        <f t="shared" si="6"/>
        <v>0</v>
      </c>
      <c r="Q29" s="27">
        <f t="shared" si="17"/>
        <v>0</v>
      </c>
      <c r="R29" s="27">
        <f t="shared" si="8"/>
        <v>0</v>
      </c>
      <c r="S29" s="27">
        <f t="shared" si="18"/>
        <v>0</v>
      </c>
    </row>
    <row r="30" spans="2:19" ht="30" customHeight="1" x14ac:dyDescent="0.25">
      <c r="B30" s="10">
        <v>19</v>
      </c>
      <c r="C30" s="14" t="s">
        <v>34</v>
      </c>
      <c r="D30" s="41">
        <f>Estr_T7_3112_CRIF_v1!O40</f>
        <v>282037.42</v>
      </c>
      <c r="E30" s="40">
        <f>Estr_T7_3112_CRIF_v1!P40</f>
        <v>0</v>
      </c>
      <c r="F30" s="47">
        <v>0</v>
      </c>
      <c r="G30" s="47"/>
      <c r="H30" s="47">
        <v>0</v>
      </c>
      <c r="I30" s="47">
        <v>0</v>
      </c>
      <c r="J30" s="35">
        <v>0</v>
      </c>
      <c r="K30" s="35">
        <v>0</v>
      </c>
      <c r="L30" s="35"/>
      <c r="M30" s="35">
        <v>0</v>
      </c>
      <c r="N30" s="35">
        <v>0</v>
      </c>
      <c r="O30" s="27">
        <f t="shared" si="5"/>
        <v>0</v>
      </c>
      <c r="P30" s="27">
        <f t="shared" si="6"/>
        <v>0</v>
      </c>
      <c r="Q30" s="34"/>
      <c r="R30" s="27">
        <f t="shared" si="8"/>
        <v>0</v>
      </c>
      <c r="S30" s="27">
        <f>I30+N30</f>
        <v>0</v>
      </c>
    </row>
    <row r="31" spans="2:19" ht="30" customHeight="1" x14ac:dyDescent="0.25">
      <c r="B31" s="10">
        <v>20</v>
      </c>
      <c r="C31" s="32" t="s">
        <v>39</v>
      </c>
      <c r="D31" s="41">
        <f>SUM(D32:D34)</f>
        <v>4275989105.0799999</v>
      </c>
      <c r="E31" s="41">
        <f t="shared" ref="E31:F31" si="19">SUM(E32:E34)</f>
        <v>1260336523.5984521</v>
      </c>
      <c r="F31" s="41">
        <f t="shared" si="19"/>
        <v>445728474.12389004</v>
      </c>
      <c r="G31" s="41">
        <f>SUM(G32:G33)</f>
        <v>0</v>
      </c>
      <c r="H31" s="35">
        <f>SUM(H32:H34)</f>
        <v>26203212.089929998</v>
      </c>
      <c r="I31" s="35">
        <f>SUM(I32:I34)</f>
        <v>201223378.46524501</v>
      </c>
      <c r="J31" s="35">
        <f>SUM(J32:J34)</f>
        <v>3454478.8075119997</v>
      </c>
      <c r="K31" s="35">
        <f>SUM(K32:K34)</f>
        <v>2372316.9726439998</v>
      </c>
      <c r="L31" s="35">
        <f>SUM(L32:L33)</f>
        <v>0</v>
      </c>
      <c r="M31" s="35">
        <f>SUM(M32:M34)</f>
        <v>2372316.9726439998</v>
      </c>
      <c r="N31" s="35">
        <f>SUM(N32:N34)</f>
        <v>0</v>
      </c>
      <c r="O31" s="27">
        <f t="shared" si="5"/>
        <v>1263791002.4059641</v>
      </c>
      <c r="P31" s="27">
        <f t="shared" si="6"/>
        <v>448100791.09653401</v>
      </c>
      <c r="Q31" s="27">
        <f t="shared" ref="Q31:Q33" si="20">G31+L31</f>
        <v>0</v>
      </c>
      <c r="R31" s="27">
        <f t="shared" si="8"/>
        <v>28575529.062573999</v>
      </c>
      <c r="S31" s="27">
        <f t="shared" ref="S31:S33" si="21">I31+N31</f>
        <v>201223378.46524501</v>
      </c>
    </row>
    <row r="32" spans="2:19" ht="30" customHeight="1" x14ac:dyDescent="0.25">
      <c r="B32" s="10">
        <v>21</v>
      </c>
      <c r="C32" s="11" t="s">
        <v>32</v>
      </c>
      <c r="D32" s="41">
        <f>Estr_T7_3112_CRIF_v1!O3+Estr_T7_3112_CRIF_v1!O6+Estr_T7_3112_CRIF_v1!O25</f>
        <v>3829860760.21</v>
      </c>
      <c r="E32" s="40">
        <f>Estr_T7_3112_CRIF_v1!P3+Estr_T7_3112_CRIF_v1!P6+Estr_T7_3112_CRIF_v1!P25</f>
        <v>1115346078.6175101</v>
      </c>
      <c r="F32" s="40">
        <f>Estr_T7_3112_CRIF_v1!Q3+Estr_T7_3112_CRIF_v1!Q6+Estr_T7_3112_CRIF_v1!Q25</f>
        <v>342286513.28690201</v>
      </c>
      <c r="G32" s="41">
        <v>0</v>
      </c>
      <c r="H32" s="35">
        <f>Estr_T7_3112_CRIF_v1!R3+Estr_T7_3112_CRIF_v1!R6+Estr_T7_3112_CRIF_v1!R25</f>
        <v>21524419.234749999</v>
      </c>
      <c r="I32" s="35">
        <f>Estr_T7_3112_CRIF_v1!S3+Estr_T7_3112_CRIF_v1!S6+Estr_T7_3112_CRIF_v1!S25</f>
        <v>161061342.07462701</v>
      </c>
      <c r="J32" s="35">
        <f>Estr_T7_3112_CRIF_v1!T3+Estr_T7_3112_CRIF_v1!T6+Estr_T7_3112_CRIF_v1!T25</f>
        <v>3344407.0779539999</v>
      </c>
      <c r="K32" s="35">
        <f>Estr_T7_3112_CRIF_v1!U3+Estr_T7_3112_CRIF_v1!U6+Estr_T7_3112_CRIF_v1!U25</f>
        <v>2372316.9726439998</v>
      </c>
      <c r="L32" s="28">
        <v>0</v>
      </c>
      <c r="M32" s="35">
        <f>Estr_T7_3112_CRIF_v1!V3+Estr_T7_3112_CRIF_v1!V6+Estr_T7_3112_CRIF_v1!V25</f>
        <v>2372316.9726439998</v>
      </c>
      <c r="N32" s="35">
        <f>Estr_T7_3112_CRIF_v1!W3+Estr_T7_3112_CRIF_v1!W6+Estr_T7_3112_CRIF_v1!W25</f>
        <v>0</v>
      </c>
      <c r="O32" s="27">
        <f t="shared" si="5"/>
        <v>1118690485.6954641</v>
      </c>
      <c r="P32" s="27">
        <f t="shared" si="6"/>
        <v>344658830.25954598</v>
      </c>
      <c r="Q32" s="27">
        <f t="shared" si="20"/>
        <v>0</v>
      </c>
      <c r="R32" s="27">
        <f t="shared" si="8"/>
        <v>23896736.207394</v>
      </c>
      <c r="S32" s="27">
        <f t="shared" si="21"/>
        <v>161061342.07462701</v>
      </c>
    </row>
    <row r="33" spans="2:19" ht="30" customHeight="1" x14ac:dyDescent="0.25">
      <c r="B33" s="10">
        <v>22</v>
      </c>
      <c r="C33" s="12" t="s">
        <v>33</v>
      </c>
      <c r="D33" s="41">
        <f>Estr_T7_3112_CRIF_v1!O50</f>
        <v>444903185.18000001</v>
      </c>
      <c r="E33" s="40">
        <f>Estr_T7_3112_CRIF_v1!P50</f>
        <v>143765285.29094201</v>
      </c>
      <c r="F33" s="40">
        <f>Estr_T7_3112_CRIF_v1!Q50</f>
        <v>103441960.836988</v>
      </c>
      <c r="G33" s="41">
        <v>0</v>
      </c>
      <c r="H33" s="35">
        <f>Estr_T7_3112_CRIF_v1!R50</f>
        <v>4678792.85518</v>
      </c>
      <c r="I33" s="35">
        <f>Estr_T7_3112_CRIF_v1!S50</f>
        <v>40162036.390617996</v>
      </c>
      <c r="J33" s="35">
        <f>Estr_T7_3112_CRIF_v1!T50</f>
        <v>21860.231877999999</v>
      </c>
      <c r="K33" s="35">
        <f>Estr_T7_3112_CRIF_v1!U50</f>
        <v>0</v>
      </c>
      <c r="L33" s="28">
        <v>0</v>
      </c>
      <c r="M33" s="35">
        <f>Estr_T7_3112_CRIF_v1!V50</f>
        <v>0</v>
      </c>
      <c r="N33" s="35">
        <f>Estr_T7_3112_CRIF_v1!W50</f>
        <v>0</v>
      </c>
      <c r="O33" s="27">
        <f t="shared" si="5"/>
        <v>143787145.52282003</v>
      </c>
      <c r="P33" s="27">
        <f t="shared" si="6"/>
        <v>103441960.836988</v>
      </c>
      <c r="Q33" s="27">
        <f t="shared" si="20"/>
        <v>0</v>
      </c>
      <c r="R33" s="27">
        <f t="shared" si="8"/>
        <v>4678792.85518</v>
      </c>
      <c r="S33" s="27">
        <f t="shared" si="21"/>
        <v>40162036.390617996</v>
      </c>
    </row>
    <row r="34" spans="2:19" ht="30" customHeight="1" x14ac:dyDescent="0.25">
      <c r="B34" s="10">
        <v>23</v>
      </c>
      <c r="C34" s="11" t="s">
        <v>34</v>
      </c>
      <c r="D34" s="41">
        <f>Estr_T7_3112_CRIF_v1!O34</f>
        <v>1225159.69</v>
      </c>
      <c r="E34" s="40">
        <f>Estr_T7_3112_CRIF_v1!P34</f>
        <v>1225159.69</v>
      </c>
      <c r="F34" s="40">
        <f>Estr_T7_3112_CRIF_v1!Q34</f>
        <v>0</v>
      </c>
      <c r="G34" s="40"/>
      <c r="H34" s="35">
        <f>Estr_T7_3112_CRIF_v1!R34</f>
        <v>0</v>
      </c>
      <c r="I34" s="35">
        <f>Estr_T7_3112_CRIF_v1!S34</f>
        <v>0</v>
      </c>
      <c r="J34" s="35">
        <f>Estr_T7_3112_CRIF_v1!T34</f>
        <v>88211.49768</v>
      </c>
      <c r="K34" s="35">
        <f>Estr_T7_3112_CRIF_v1!U34</f>
        <v>0</v>
      </c>
      <c r="L34" s="36"/>
      <c r="M34" s="35">
        <f>Estr_T7_3112_CRIF_v1!V34</f>
        <v>0</v>
      </c>
      <c r="N34" s="35">
        <f>Estr_T7_3112_CRIF_v1!W34</f>
        <v>0</v>
      </c>
      <c r="O34" s="27">
        <f t="shared" si="5"/>
        <v>1313371.18768</v>
      </c>
      <c r="P34" s="27">
        <f t="shared" si="6"/>
        <v>0</v>
      </c>
      <c r="Q34" s="34"/>
      <c r="R34" s="27">
        <f t="shared" si="8"/>
        <v>0</v>
      </c>
      <c r="S34" s="27">
        <f>I34+N34</f>
        <v>0</v>
      </c>
    </row>
    <row r="35" spans="2:19" ht="30" customHeight="1" x14ac:dyDescent="0.25">
      <c r="B35" s="10">
        <v>24</v>
      </c>
      <c r="C35" s="32" t="s">
        <v>40</v>
      </c>
      <c r="D35" s="41">
        <f>SUM(D36:D38)</f>
        <v>28056614732.310001</v>
      </c>
      <c r="E35" s="41">
        <f>SUM(E36:E38)</f>
        <v>28056614732.310001</v>
      </c>
      <c r="F35" s="41">
        <f>SUM(F36:F38)</f>
        <v>2216035114.1964002</v>
      </c>
      <c r="G35" s="41">
        <f t="shared" ref="G35:I35" si="22">SUM(G36:G38)</f>
        <v>0</v>
      </c>
      <c r="H35" s="34">
        <f t="shared" si="22"/>
        <v>0</v>
      </c>
      <c r="I35" s="34">
        <f t="shared" si="22"/>
        <v>0</v>
      </c>
      <c r="J35" s="36"/>
      <c r="K35" s="36"/>
      <c r="L35" s="36"/>
      <c r="M35" s="36"/>
      <c r="N35" s="36"/>
      <c r="O35" s="27">
        <f>E35</f>
        <v>28056614732.310001</v>
      </c>
      <c r="P35" s="27">
        <f>F35</f>
        <v>2216035114.1964002</v>
      </c>
      <c r="Q35" s="27">
        <f>G35</f>
        <v>0</v>
      </c>
      <c r="R35" s="27">
        <f>H35</f>
        <v>0</v>
      </c>
      <c r="S35" s="27">
        <f>I35</f>
        <v>0</v>
      </c>
    </row>
    <row r="36" spans="2:19" ht="30" customHeight="1" x14ac:dyDescent="0.25">
      <c r="B36" s="15">
        <v>25</v>
      </c>
      <c r="C36" s="12" t="s">
        <v>41</v>
      </c>
      <c r="D36" s="41">
        <f>Estr_T7_3112_CRIF_v1!O8+Estr_T7_3112_CRIF_v1!O9+Estr_T7_3112_CRIF_v1!O28+Estr_T7_3112_CRIF_v1!O29</f>
        <v>27766477223.950001</v>
      </c>
      <c r="E36" s="40">
        <f>Estr_T7_3112_CRIF_v1!P8+Estr_T7_3112_CRIF_v1!P9+Estr_T7_3112_CRIF_v1!P28+Estr_T7_3112_CRIF_v1!P29</f>
        <v>27766477223.950001</v>
      </c>
      <c r="F36" s="40">
        <f>Estr_T7_3112_CRIF_v1!Q8+Estr_T7_3112_CRIF_v1!Q9+Estr_T7_3112_CRIF_v1!Q28+Estr_T7_3112_CRIF_v1!Q29</f>
        <v>2216035114.1964002</v>
      </c>
      <c r="G36" s="40">
        <v>0</v>
      </c>
      <c r="H36" s="36">
        <v>0</v>
      </c>
      <c r="I36" s="36">
        <v>0</v>
      </c>
      <c r="J36" s="36"/>
      <c r="K36" s="36"/>
      <c r="L36" s="36"/>
      <c r="M36" s="36"/>
      <c r="N36" s="36"/>
      <c r="O36" s="27">
        <f>E36</f>
        <v>27766477223.950001</v>
      </c>
      <c r="P36" s="27">
        <f>F36</f>
        <v>2216035114.1964002</v>
      </c>
      <c r="Q36" s="27">
        <f>G36</f>
        <v>0</v>
      </c>
      <c r="R36" s="27">
        <f>H36</f>
        <v>0</v>
      </c>
      <c r="S36" s="27">
        <f t="shared" ref="S36:S38" si="23">I36</f>
        <v>0</v>
      </c>
    </row>
    <row r="37" spans="2:19" ht="30" customHeight="1" x14ac:dyDescent="0.25">
      <c r="B37" s="10">
        <v>26</v>
      </c>
      <c r="C37" s="11" t="s">
        <v>42</v>
      </c>
      <c r="D37" s="41">
        <f>Estr_T7_3112_CRIF_v1!O10+Estr_T7_3112_CRIF_v1!O30</f>
        <v>26109925.32</v>
      </c>
      <c r="E37" s="40">
        <f>Estr_T7_3112_CRIF_v1!P10+Estr_T7_3112_CRIF_v1!P30</f>
        <v>26109925.32</v>
      </c>
      <c r="F37" s="36"/>
      <c r="G37" s="36">
        <v>0</v>
      </c>
      <c r="H37" s="36">
        <v>0</v>
      </c>
      <c r="I37" s="36">
        <v>0</v>
      </c>
      <c r="J37" s="36"/>
      <c r="K37" s="36"/>
      <c r="L37" s="36"/>
      <c r="M37" s="36"/>
      <c r="N37" s="36"/>
      <c r="O37" s="27">
        <f>E37</f>
        <v>26109925.32</v>
      </c>
      <c r="P37" s="27">
        <f>F37</f>
        <v>0</v>
      </c>
      <c r="Q37" s="27">
        <f t="shared" ref="Q37:Q38" si="24">G37</f>
        <v>0</v>
      </c>
      <c r="R37" s="27">
        <f t="shared" ref="R37:R38" si="25">H37</f>
        <v>0</v>
      </c>
      <c r="S37" s="27">
        <f t="shared" si="23"/>
        <v>0</v>
      </c>
    </row>
    <row r="38" spans="2:19" ht="30" customHeight="1" x14ac:dyDescent="0.25">
      <c r="B38" s="10">
        <v>27</v>
      </c>
      <c r="C38" s="12" t="s">
        <v>43</v>
      </c>
      <c r="D38" s="41">
        <f>Estr_T7_3112_CRIF_v1!O11+Estr_T7_3112_CRIF_v1!O27</f>
        <v>264027583.03999999</v>
      </c>
      <c r="E38" s="41">
        <f>Estr_T7_3112_CRIF_v1!P11+Estr_T7_3112_CRIF_v1!P27</f>
        <v>264027583.03999999</v>
      </c>
      <c r="F38" s="40">
        <v>0</v>
      </c>
      <c r="G38" s="35">
        <v>0</v>
      </c>
      <c r="H38" s="36">
        <v>0</v>
      </c>
      <c r="I38" s="36">
        <v>0</v>
      </c>
      <c r="J38" s="36"/>
      <c r="K38" s="36"/>
      <c r="L38" s="36"/>
      <c r="M38" s="36"/>
      <c r="N38" s="36"/>
      <c r="O38" s="27">
        <f>E38</f>
        <v>264027583.03999999</v>
      </c>
      <c r="P38" s="27">
        <f t="shared" ref="P38" si="26">F38</f>
        <v>0</v>
      </c>
      <c r="Q38" s="27">
        <f t="shared" si="24"/>
        <v>0</v>
      </c>
      <c r="R38" s="27">
        <f t="shared" si="25"/>
        <v>0</v>
      </c>
      <c r="S38" s="27">
        <f t="shared" si="23"/>
        <v>0</v>
      </c>
    </row>
    <row r="39" spans="2:19" ht="30" customHeight="1" x14ac:dyDescent="0.25">
      <c r="B39" s="10">
        <v>28</v>
      </c>
      <c r="C39" s="33" t="s">
        <v>44</v>
      </c>
      <c r="D39" s="41">
        <f>SUM(D40:D41)</f>
        <v>184261762.83000001</v>
      </c>
      <c r="E39" s="41">
        <f>SUM(E40:E41)</f>
        <v>0</v>
      </c>
      <c r="F39" s="41">
        <f t="shared" ref="F39:M39" si="27">SUM(F40:F41)</f>
        <v>0</v>
      </c>
      <c r="G39" s="28">
        <f t="shared" si="27"/>
        <v>0</v>
      </c>
      <c r="H39" s="34">
        <f t="shared" si="27"/>
        <v>0</v>
      </c>
      <c r="I39" s="34">
        <f t="shared" si="27"/>
        <v>0</v>
      </c>
      <c r="J39" s="28">
        <f t="shared" si="27"/>
        <v>0</v>
      </c>
      <c r="K39" s="28">
        <f t="shared" si="27"/>
        <v>0</v>
      </c>
      <c r="L39" s="28">
        <f t="shared" si="27"/>
        <v>0</v>
      </c>
      <c r="M39" s="28">
        <f t="shared" si="27"/>
        <v>0</v>
      </c>
      <c r="N39" s="28">
        <f>SUM(N40:N41)</f>
        <v>0</v>
      </c>
      <c r="O39" s="28">
        <f t="shared" ref="O39" si="28">SUM(O40:O41)</f>
        <v>0</v>
      </c>
      <c r="P39" s="28">
        <f>SUM(P40:P41)</f>
        <v>0</v>
      </c>
      <c r="Q39" s="28">
        <f>SUM(Q40:Q41)</f>
        <v>0</v>
      </c>
      <c r="R39" s="28">
        <f t="shared" ref="R39:S39" si="29">SUM(R40:R41)</f>
        <v>0</v>
      </c>
      <c r="S39" s="28">
        <f t="shared" si="29"/>
        <v>0</v>
      </c>
    </row>
    <row r="40" spans="2:19" ht="30" customHeight="1" x14ac:dyDescent="0.25">
      <c r="B40" s="15">
        <v>29</v>
      </c>
      <c r="C40" s="12" t="s">
        <v>45</v>
      </c>
      <c r="D40" s="41">
        <v>0</v>
      </c>
      <c r="E40" s="41">
        <v>0</v>
      </c>
      <c r="F40" s="40">
        <v>0</v>
      </c>
      <c r="G40" s="35">
        <v>0</v>
      </c>
      <c r="H40" s="36">
        <v>0</v>
      </c>
      <c r="I40" s="36">
        <v>0</v>
      </c>
      <c r="J40" s="35">
        <v>0</v>
      </c>
      <c r="K40" s="35">
        <v>0</v>
      </c>
      <c r="L40" s="35">
        <v>0</v>
      </c>
      <c r="M40" s="35">
        <v>0</v>
      </c>
      <c r="N40" s="35">
        <v>0</v>
      </c>
      <c r="O40" s="27">
        <f t="shared" ref="O40" si="30">E40+J40</f>
        <v>0</v>
      </c>
      <c r="P40" s="27">
        <f t="shared" ref="P40:P43" si="31">F40+K40</f>
        <v>0</v>
      </c>
      <c r="Q40" s="27">
        <f t="shared" ref="Q40:Q42" si="32">G40+L40</f>
        <v>0</v>
      </c>
      <c r="R40" s="27">
        <f t="shared" ref="R40:R43" si="33">H40+M40</f>
        <v>0</v>
      </c>
      <c r="S40" s="27">
        <f>I40+N40</f>
        <v>0</v>
      </c>
    </row>
    <row r="41" spans="2:19" ht="30" customHeight="1" x14ac:dyDescent="0.25">
      <c r="B41" s="15">
        <v>30</v>
      </c>
      <c r="C41" s="12" t="s">
        <v>46</v>
      </c>
      <c r="D41" s="41">
        <f>Estr_T7_3112_CRIF_v1!O15+Estr_T7_3112_CRIF_v1!O53</f>
        <v>184261762.83000001</v>
      </c>
      <c r="E41" s="41">
        <f>Estr_T7_3112_CRIF_v1!P15+Estr_T7_3112_CRIF_v1!P53</f>
        <v>0</v>
      </c>
      <c r="F41" s="41"/>
      <c r="G41" s="28">
        <v>0</v>
      </c>
      <c r="H41" s="34">
        <v>0</v>
      </c>
      <c r="I41" s="34">
        <v>0</v>
      </c>
      <c r="J41" s="28">
        <v>0</v>
      </c>
      <c r="K41" s="28">
        <v>0</v>
      </c>
      <c r="L41" s="28">
        <v>0</v>
      </c>
      <c r="M41" s="28">
        <v>0</v>
      </c>
      <c r="N41" s="28">
        <v>0</v>
      </c>
      <c r="O41" s="27">
        <f>E41+J41</f>
        <v>0</v>
      </c>
      <c r="P41" s="27">
        <f t="shared" si="31"/>
        <v>0</v>
      </c>
      <c r="Q41" s="27">
        <f t="shared" si="32"/>
        <v>0</v>
      </c>
      <c r="R41" s="27">
        <f t="shared" si="33"/>
        <v>0</v>
      </c>
      <c r="S41" s="27">
        <f>I41+N41</f>
        <v>0</v>
      </c>
    </row>
    <row r="42" spans="2:19" ht="44.1" customHeight="1" x14ac:dyDescent="0.25">
      <c r="B42" s="10">
        <v>31</v>
      </c>
      <c r="C42" s="33" t="s">
        <v>47</v>
      </c>
      <c r="D42" s="41" t="e">
        <f>#REF!+#REF!</f>
        <v>#REF!</v>
      </c>
      <c r="E42" s="41" t="e">
        <f>D42</f>
        <v>#REF!</v>
      </c>
      <c r="F42" s="40"/>
      <c r="G42" s="35">
        <v>0</v>
      </c>
      <c r="H42" s="36">
        <v>0</v>
      </c>
      <c r="I42" s="36">
        <v>0</v>
      </c>
      <c r="J42" s="35">
        <v>0</v>
      </c>
      <c r="K42" s="35">
        <v>0</v>
      </c>
      <c r="L42" s="35">
        <v>0</v>
      </c>
      <c r="M42" s="35">
        <v>0</v>
      </c>
      <c r="N42" s="35">
        <v>0</v>
      </c>
      <c r="O42" s="27" t="e">
        <f t="shared" ref="O42:O43" si="34">E42+J42</f>
        <v>#REF!</v>
      </c>
      <c r="P42" s="27">
        <f t="shared" si="31"/>
        <v>0</v>
      </c>
      <c r="Q42" s="27">
        <f t="shared" si="32"/>
        <v>0</v>
      </c>
      <c r="R42" s="27">
        <f t="shared" si="33"/>
        <v>0</v>
      </c>
      <c r="S42" s="27">
        <f>I42+N42</f>
        <v>0</v>
      </c>
    </row>
    <row r="43" spans="2:19" ht="30" customHeight="1" x14ac:dyDescent="0.25">
      <c r="B43" s="10">
        <v>32</v>
      </c>
      <c r="C43" s="21" t="s">
        <v>48</v>
      </c>
      <c r="D43" s="29" t="e">
        <f>D42+D39+D35+D31+D13</f>
        <v>#REF!</v>
      </c>
      <c r="E43" s="29" t="e">
        <f t="shared" ref="E43:N43" si="35">E42+E39+E35+E31+E13</f>
        <v>#REF!</v>
      </c>
      <c r="F43" s="29">
        <f t="shared" si="35"/>
        <v>2661763588.3202901</v>
      </c>
      <c r="G43" s="37">
        <f t="shared" si="35"/>
        <v>0</v>
      </c>
      <c r="H43" s="37">
        <f t="shared" si="35"/>
        <v>26203212.089929998</v>
      </c>
      <c r="I43" s="37">
        <f t="shared" si="35"/>
        <v>201223378.46524501</v>
      </c>
      <c r="J43" s="37">
        <f t="shared" si="35"/>
        <v>3454478.8075119997</v>
      </c>
      <c r="K43" s="37">
        <f t="shared" si="35"/>
        <v>2372316.9726439998</v>
      </c>
      <c r="L43" s="37">
        <f t="shared" si="35"/>
        <v>0</v>
      </c>
      <c r="M43" s="37">
        <f t="shared" si="35"/>
        <v>2372316.9726439998</v>
      </c>
      <c r="N43" s="37">
        <f t="shared" si="35"/>
        <v>0</v>
      </c>
      <c r="O43" s="27" t="e">
        <f t="shared" si="34"/>
        <v>#REF!</v>
      </c>
      <c r="P43" s="27">
        <f t="shared" si="31"/>
        <v>2664135905.2929339</v>
      </c>
      <c r="Q43" s="29">
        <v>0</v>
      </c>
      <c r="R43" s="27">
        <f t="shared" si="33"/>
        <v>28575529.062573999</v>
      </c>
      <c r="S43" s="27">
        <f>I43+N43</f>
        <v>201223378.46524501</v>
      </c>
    </row>
    <row r="44" spans="2:19" ht="30" customHeight="1" x14ac:dyDescent="0.25">
      <c r="B44" s="6"/>
      <c r="C44" s="7" t="s">
        <v>49</v>
      </c>
      <c r="D44" s="30"/>
      <c r="E44" s="16"/>
      <c r="F44" s="16"/>
      <c r="G44" s="16"/>
      <c r="H44" s="16"/>
      <c r="I44" s="16"/>
      <c r="J44" s="16"/>
      <c r="K44" s="16"/>
      <c r="L44" s="16"/>
      <c r="M44" s="16"/>
      <c r="N44" s="16"/>
      <c r="O44" s="16"/>
      <c r="P44" s="16"/>
      <c r="Q44" s="16"/>
      <c r="R44" s="16"/>
      <c r="S44" s="17"/>
    </row>
    <row r="45" spans="2:19" ht="30" customHeight="1" x14ac:dyDescent="0.25">
      <c r="B45" s="10">
        <v>33</v>
      </c>
      <c r="C45" s="18" t="s">
        <v>50</v>
      </c>
      <c r="D45" s="48">
        <f>SUM(D46:D48)</f>
        <v>53911919465.229897</v>
      </c>
      <c r="E45" s="13"/>
      <c r="F45" s="13"/>
      <c r="G45" s="13"/>
      <c r="H45" s="13"/>
      <c r="I45" s="13"/>
      <c r="J45" s="13"/>
      <c r="K45" s="13"/>
      <c r="L45" s="13"/>
      <c r="M45" s="13"/>
      <c r="N45" s="13"/>
      <c r="O45" s="13"/>
      <c r="P45" s="13"/>
      <c r="Q45" s="13"/>
      <c r="R45" s="13"/>
      <c r="S45" s="13"/>
    </row>
    <row r="46" spans="2:19" ht="30" customHeight="1" x14ac:dyDescent="0.25">
      <c r="B46" s="10">
        <v>34</v>
      </c>
      <c r="C46" s="19" t="s">
        <v>32</v>
      </c>
      <c r="D46" s="48">
        <f>Estr_T7_3112_CRIF_v1!O2+Estr_T7_3112_CRIF_v1!O4+Estr_T7_3112_CRIF_v1!O5</f>
        <v>53410255058.999893</v>
      </c>
      <c r="E46" s="13"/>
      <c r="F46" s="13"/>
      <c r="G46" s="13"/>
      <c r="H46" s="13"/>
      <c r="I46" s="13"/>
      <c r="J46" s="13"/>
      <c r="K46" s="13"/>
      <c r="L46" s="13"/>
      <c r="M46" s="13"/>
      <c r="N46" s="13"/>
      <c r="O46" s="13"/>
      <c r="P46" s="13"/>
      <c r="Q46" s="13"/>
      <c r="R46" s="13"/>
      <c r="S46" s="13"/>
    </row>
    <row r="47" spans="2:19" ht="30" customHeight="1" x14ac:dyDescent="0.25">
      <c r="B47" s="10">
        <v>35</v>
      </c>
      <c r="C47" s="19" t="s">
        <v>51</v>
      </c>
      <c r="D47" s="48">
        <f>Estr_T7_3112_CRIF_v1!O48+Estr_T7_3112_CRIF_v1!O49</f>
        <v>317429961.89999998</v>
      </c>
      <c r="E47" s="13"/>
      <c r="F47" s="13"/>
      <c r="G47" s="13"/>
      <c r="H47" s="13"/>
      <c r="I47" s="13"/>
      <c r="J47" s="13"/>
      <c r="K47" s="13"/>
      <c r="L47" s="13"/>
      <c r="M47" s="13"/>
      <c r="N47" s="13"/>
      <c r="O47" s="13"/>
      <c r="P47" s="13"/>
      <c r="Q47" s="13"/>
      <c r="R47" s="13"/>
      <c r="S47" s="13"/>
    </row>
    <row r="48" spans="2:19" ht="30" customHeight="1" x14ac:dyDescent="0.25">
      <c r="B48" s="10">
        <v>36</v>
      </c>
      <c r="C48" s="19" t="s">
        <v>34</v>
      </c>
      <c r="D48" s="48">
        <f>Estr_T7_3112_CRIF_v1!O35</f>
        <v>184234444.33000001</v>
      </c>
      <c r="E48" s="13"/>
      <c r="F48" s="13"/>
      <c r="G48" s="13"/>
      <c r="H48" s="13"/>
      <c r="I48" s="13"/>
      <c r="J48" s="13"/>
      <c r="K48" s="13"/>
      <c r="L48" s="13"/>
      <c r="M48" s="13"/>
      <c r="N48" s="13"/>
      <c r="O48" s="13"/>
      <c r="P48" s="13"/>
      <c r="Q48" s="13"/>
      <c r="R48" s="13"/>
      <c r="S48" s="13"/>
    </row>
    <row r="49" spans="2:19" ht="30" customHeight="1" x14ac:dyDescent="0.25">
      <c r="B49" s="10">
        <v>37</v>
      </c>
      <c r="C49" s="18" t="s">
        <v>52</v>
      </c>
      <c r="D49" s="48">
        <f>SUM(D50:D52)</f>
        <v>734876524.5</v>
      </c>
      <c r="E49" s="13"/>
      <c r="F49" s="13"/>
      <c r="G49" s="13"/>
      <c r="H49" s="13"/>
      <c r="I49" s="13"/>
      <c r="J49" s="13"/>
      <c r="K49" s="13"/>
      <c r="L49" s="13"/>
      <c r="M49" s="13"/>
      <c r="N49" s="13"/>
      <c r="O49" s="13"/>
      <c r="P49" s="13"/>
      <c r="Q49" s="13"/>
      <c r="R49" s="13"/>
      <c r="S49" s="13"/>
    </row>
    <row r="50" spans="2:19" ht="30" customHeight="1" x14ac:dyDescent="0.25">
      <c r="B50" s="10">
        <v>38</v>
      </c>
      <c r="C50" s="19" t="s">
        <v>32</v>
      </c>
      <c r="D50" s="57">
        <f>Estr_T7_3112_CRIF_v1!O24</f>
        <v>476732710.87</v>
      </c>
      <c r="E50" s="13"/>
      <c r="F50" s="13"/>
      <c r="G50" s="13"/>
      <c r="H50" s="13"/>
      <c r="I50" s="13"/>
      <c r="J50" s="13"/>
      <c r="K50" s="13"/>
      <c r="L50" s="13"/>
      <c r="M50" s="13"/>
      <c r="N50" s="13"/>
      <c r="O50" s="13"/>
      <c r="P50" s="13"/>
      <c r="Q50" s="13"/>
      <c r="R50" s="13"/>
      <c r="S50" s="13"/>
    </row>
    <row r="51" spans="2:19" ht="30" customHeight="1" x14ac:dyDescent="0.25">
      <c r="B51" s="10">
        <v>39</v>
      </c>
      <c r="C51" s="19" t="s">
        <v>51</v>
      </c>
      <c r="D51" s="57">
        <f>Estr_T7_3112_CRIF_v1!O58</f>
        <v>258143812.94</v>
      </c>
      <c r="E51" s="13"/>
      <c r="F51" s="13"/>
      <c r="G51" s="13"/>
      <c r="H51" s="13"/>
      <c r="I51" s="13"/>
      <c r="J51" s="13"/>
      <c r="K51" s="13"/>
      <c r="L51" s="13"/>
      <c r="M51" s="13"/>
      <c r="N51" s="13"/>
      <c r="O51" s="13"/>
      <c r="P51" s="13"/>
      <c r="Q51" s="13"/>
      <c r="R51" s="13"/>
      <c r="S51" s="13"/>
    </row>
    <row r="52" spans="2:19" ht="30" customHeight="1" x14ac:dyDescent="0.25">
      <c r="B52" s="10">
        <v>40</v>
      </c>
      <c r="C52" s="19" t="s">
        <v>34</v>
      </c>
      <c r="D52" s="57">
        <f>Estr_T7_3112_CRIF_v1!O45</f>
        <v>0.69</v>
      </c>
      <c r="E52" s="13"/>
      <c r="F52" s="13"/>
      <c r="G52" s="13"/>
      <c r="H52" s="13"/>
      <c r="I52" s="13"/>
      <c r="J52" s="13"/>
      <c r="K52" s="13"/>
      <c r="L52" s="13"/>
      <c r="M52" s="13"/>
      <c r="N52" s="13"/>
      <c r="O52" s="13"/>
      <c r="P52" s="13"/>
      <c r="Q52" s="13"/>
      <c r="R52" s="13"/>
      <c r="S52" s="13"/>
    </row>
    <row r="53" spans="2:19" ht="30" customHeight="1" x14ac:dyDescent="0.25">
      <c r="B53" s="60">
        <v>41</v>
      </c>
      <c r="C53" s="20" t="s">
        <v>53</v>
      </c>
      <c r="D53" s="41" t="e">
        <f>#REF!</f>
        <v>#REF!</v>
      </c>
      <c r="E53" s="13"/>
      <c r="F53" s="13"/>
      <c r="G53" s="13"/>
      <c r="H53" s="13"/>
      <c r="I53" s="13"/>
      <c r="J53" s="13"/>
      <c r="K53" s="13"/>
      <c r="L53" s="13"/>
      <c r="M53" s="13"/>
      <c r="N53" s="13"/>
      <c r="O53" s="13"/>
      <c r="P53" s="13"/>
      <c r="Q53" s="13"/>
      <c r="R53" s="13"/>
      <c r="S53" s="13"/>
    </row>
    <row r="54" spans="2:19" ht="30" customHeight="1" x14ac:dyDescent="0.25">
      <c r="B54" s="60">
        <v>42</v>
      </c>
      <c r="C54" s="20" t="s">
        <v>54</v>
      </c>
      <c r="D54" s="41" t="e">
        <f>#REF!</f>
        <v>#REF!</v>
      </c>
      <c r="E54" s="13"/>
      <c r="F54" s="13"/>
      <c r="G54" s="13"/>
      <c r="H54" s="13"/>
      <c r="I54" s="13"/>
      <c r="J54" s="13"/>
      <c r="K54" s="13"/>
      <c r="L54" s="13"/>
      <c r="M54" s="13"/>
      <c r="N54" s="13"/>
      <c r="O54" s="13"/>
      <c r="P54" s="13"/>
      <c r="Q54" s="13"/>
      <c r="R54" s="13"/>
      <c r="S54" s="13"/>
    </row>
    <row r="55" spans="2:19" ht="30" customHeight="1" x14ac:dyDescent="0.25">
      <c r="B55" s="60">
        <v>43</v>
      </c>
      <c r="C55" s="20" t="s">
        <v>55</v>
      </c>
      <c r="D55" s="41" t="e">
        <f>#REF!</f>
        <v>#REF!</v>
      </c>
      <c r="E55" s="13"/>
      <c r="F55" s="13"/>
      <c r="G55" s="13"/>
      <c r="H55" s="13"/>
      <c r="I55" s="13"/>
      <c r="J55" s="13"/>
      <c r="K55" s="13"/>
      <c r="L55" s="13"/>
      <c r="M55" s="13"/>
      <c r="N55" s="13"/>
      <c r="O55" s="13"/>
      <c r="P55" s="13"/>
      <c r="Q55" s="13"/>
      <c r="R55" s="13"/>
      <c r="S55" s="13"/>
    </row>
    <row r="56" spans="2:19" ht="30" customHeight="1" x14ac:dyDescent="0.25">
      <c r="B56" s="60">
        <v>44</v>
      </c>
      <c r="C56" s="20" t="s">
        <v>56</v>
      </c>
      <c r="D56" s="41" t="e">
        <f>D63-D55-D54-D53-D49-D45-D43-D59-D60-D61</f>
        <v>#REF!</v>
      </c>
      <c r="E56" s="13"/>
      <c r="F56" s="13"/>
      <c r="G56" s="13"/>
      <c r="H56" s="13"/>
      <c r="I56" s="13"/>
      <c r="J56" s="13"/>
      <c r="K56" s="13"/>
      <c r="L56" s="13"/>
      <c r="M56" s="13"/>
      <c r="N56" s="13"/>
      <c r="O56" s="13"/>
      <c r="P56" s="13"/>
      <c r="Q56" s="13"/>
      <c r="R56" s="13"/>
      <c r="S56" s="13"/>
    </row>
    <row r="57" spans="2:19" ht="30" customHeight="1" x14ac:dyDescent="0.25">
      <c r="B57" s="60">
        <v>45</v>
      </c>
      <c r="C57" s="21" t="s">
        <v>57</v>
      </c>
      <c r="D57" s="41" t="e">
        <f>D43+D45+D49+D53+D54+D55+D56</f>
        <v>#REF!</v>
      </c>
      <c r="E57" s="13"/>
      <c r="F57" s="13"/>
      <c r="G57" s="13"/>
      <c r="H57" s="13"/>
      <c r="I57" s="13"/>
      <c r="J57" s="13"/>
      <c r="K57" s="13"/>
      <c r="L57" s="13"/>
      <c r="M57" s="13"/>
      <c r="N57" s="13"/>
      <c r="O57" s="13"/>
      <c r="P57" s="13"/>
      <c r="Q57" s="13"/>
      <c r="R57" s="13"/>
      <c r="S57" s="13"/>
    </row>
    <row r="58" spans="2:19" ht="30" customHeight="1" x14ac:dyDescent="0.25">
      <c r="B58" s="22"/>
      <c r="C58" s="7" t="s">
        <v>73</v>
      </c>
      <c r="D58" s="30"/>
      <c r="E58" s="8"/>
      <c r="F58" s="8"/>
      <c r="G58" s="8"/>
      <c r="H58" s="8"/>
      <c r="I58" s="8"/>
      <c r="J58" s="8"/>
      <c r="K58" s="8"/>
      <c r="L58" s="8"/>
      <c r="M58" s="8"/>
      <c r="N58" s="8"/>
      <c r="O58" s="8"/>
      <c r="P58" s="8"/>
      <c r="Q58" s="8"/>
      <c r="R58" s="8"/>
      <c r="S58" s="9"/>
    </row>
    <row r="59" spans="2:19" ht="30" customHeight="1" x14ac:dyDescent="0.25">
      <c r="B59" s="60">
        <v>46</v>
      </c>
      <c r="C59" s="20" t="s">
        <v>58</v>
      </c>
      <c r="D59" s="41">
        <f>Estr_T7_3112_CRIF_v1!O14+Estr_T7_3112_CRIF_v1!O32+Estr_T7_3112_CRIF_v1!O54+Estr_T7_3112_CRIF_v1!O60</f>
        <v>31831282262.360001</v>
      </c>
      <c r="E59" s="13"/>
      <c r="F59" s="13"/>
      <c r="G59" s="13"/>
      <c r="H59" s="13"/>
      <c r="I59" s="13"/>
      <c r="J59" s="13"/>
      <c r="K59" s="13"/>
      <c r="L59" s="13"/>
      <c r="M59" s="13"/>
      <c r="N59" s="13"/>
      <c r="O59" s="13"/>
      <c r="P59" s="13"/>
      <c r="Q59" s="13"/>
      <c r="R59" s="13"/>
      <c r="S59" s="13"/>
    </row>
    <row r="60" spans="2:19" ht="30" customHeight="1" x14ac:dyDescent="0.25">
      <c r="B60" s="60">
        <v>47</v>
      </c>
      <c r="C60" s="20" t="s">
        <v>59</v>
      </c>
      <c r="D60" s="41" t="e">
        <f>#REF!+#REF!+#REF!+#REF!+#REF!+#REF!+#REF! + E65</f>
        <v>#REF!</v>
      </c>
      <c r="E60" s="13"/>
      <c r="F60" s="13"/>
      <c r="G60" s="13"/>
      <c r="H60" s="13"/>
      <c r="I60" s="13"/>
      <c r="J60" s="13"/>
      <c r="K60" s="13"/>
      <c r="L60" s="13"/>
      <c r="M60" s="13"/>
      <c r="N60" s="13"/>
      <c r="O60" s="13"/>
      <c r="P60" s="13"/>
      <c r="Q60" s="13"/>
      <c r="R60" s="13"/>
      <c r="S60" s="13"/>
    </row>
    <row r="61" spans="2:19" ht="30" customHeight="1" x14ac:dyDescent="0.25">
      <c r="B61" s="60">
        <v>48</v>
      </c>
      <c r="C61" s="20" t="s">
        <v>60</v>
      </c>
      <c r="D61" s="41" t="e">
        <f>#REF!</f>
        <v>#REF!</v>
      </c>
      <c r="E61" s="13"/>
      <c r="F61" s="13"/>
      <c r="G61" s="13"/>
      <c r="H61" s="13"/>
      <c r="I61" s="13"/>
      <c r="J61" s="13"/>
      <c r="K61" s="13"/>
      <c r="L61" s="13"/>
      <c r="M61" s="13"/>
      <c r="N61" s="13"/>
      <c r="O61" s="13"/>
      <c r="P61" s="13"/>
      <c r="Q61" s="13"/>
      <c r="R61" s="13"/>
      <c r="S61" s="13"/>
    </row>
    <row r="62" spans="2:19" ht="30" customHeight="1" x14ac:dyDescent="0.25">
      <c r="B62" s="60">
        <v>49</v>
      </c>
      <c r="C62" s="23" t="s">
        <v>61</v>
      </c>
      <c r="D62" s="41" t="e">
        <f>SUM(D59:D61)</f>
        <v>#REF!</v>
      </c>
      <c r="E62" s="13"/>
      <c r="F62" s="13"/>
      <c r="G62" s="13"/>
      <c r="H62" s="13"/>
      <c r="I62" s="13"/>
      <c r="J62" s="13"/>
      <c r="K62" s="13"/>
      <c r="L62" s="13"/>
      <c r="M62" s="13"/>
      <c r="N62" s="13"/>
      <c r="O62" s="13"/>
      <c r="P62" s="13"/>
      <c r="Q62" s="13"/>
      <c r="R62" s="13"/>
      <c r="S62" s="13"/>
    </row>
    <row r="63" spans="2:19" ht="30" customHeight="1" x14ac:dyDescent="0.25">
      <c r="B63" s="60">
        <v>50</v>
      </c>
      <c r="C63" s="21" t="s">
        <v>62</v>
      </c>
      <c r="D63" s="41" t="e">
        <f>#REF!</f>
        <v>#REF!</v>
      </c>
      <c r="E63" s="13"/>
      <c r="F63" s="13"/>
      <c r="G63" s="13"/>
      <c r="H63" s="13"/>
      <c r="I63" s="13"/>
      <c r="J63" s="13"/>
      <c r="K63" s="13"/>
      <c r="L63" s="13"/>
      <c r="M63" s="13"/>
      <c r="N63" s="13"/>
      <c r="O63" s="13"/>
      <c r="P63" s="13"/>
      <c r="Q63" s="13"/>
      <c r="R63" s="13"/>
      <c r="S63" s="13"/>
    </row>
    <row r="64" spans="2:19" ht="30" customHeight="1" thickBot="1" x14ac:dyDescent="0.3">
      <c r="B64" s="71"/>
      <c r="C64" s="72"/>
      <c r="D64" s="73"/>
      <c r="E64" s="74"/>
      <c r="F64" s="74"/>
      <c r="G64" s="74"/>
      <c r="H64" s="74"/>
      <c r="I64" s="74"/>
      <c r="J64" s="74"/>
      <c r="K64" s="74"/>
      <c r="L64" s="74"/>
      <c r="M64" s="74"/>
      <c r="N64" s="74"/>
      <c r="O64" s="74"/>
      <c r="P64" s="74"/>
      <c r="Q64" s="74"/>
      <c r="R64" s="74"/>
      <c r="S64" s="74"/>
    </row>
    <row r="65" spans="1:14" s="55" customFormat="1" ht="30" customHeight="1" thickBot="1" x14ac:dyDescent="0.3">
      <c r="A65" s="54"/>
      <c r="B65" s="54"/>
      <c r="C65" s="54"/>
      <c r="D65" s="65" t="s">
        <v>115</v>
      </c>
      <c r="E65" s="66">
        <v>113525000</v>
      </c>
      <c r="F65" s="52"/>
      <c r="G65" s="52"/>
      <c r="H65" s="52"/>
      <c r="I65" s="52"/>
      <c r="J65" s="52"/>
      <c r="K65" s="52"/>
      <c r="L65" s="52"/>
      <c r="M65" s="52"/>
      <c r="N65" s="52"/>
    </row>
    <row r="66" spans="1:14" ht="30" hidden="1" customHeight="1" x14ac:dyDescent="0.25"/>
    <row r="67" spans="1:14" ht="30" hidden="1" customHeight="1" x14ac:dyDescent="0.25"/>
    <row r="68" spans="1:14" ht="30" hidden="1" customHeight="1" x14ac:dyDescent="0.25"/>
    <row r="69" spans="1:14" ht="30" hidden="1" customHeight="1" x14ac:dyDescent="0.25"/>
    <row r="70" spans="1:14" ht="30" hidden="1" customHeight="1" x14ac:dyDescent="0.25"/>
    <row r="71" spans="1:14" ht="30" hidden="1" customHeight="1" x14ac:dyDescent="0.25"/>
    <row r="72" spans="1:14" ht="30" hidden="1" customHeight="1" x14ac:dyDescent="0.25"/>
    <row r="73" spans="1:14" ht="30" hidden="1" customHeight="1" x14ac:dyDescent="0.25"/>
    <row r="74" spans="1:14" ht="30" hidden="1" customHeight="1" x14ac:dyDescent="0.25"/>
    <row r="75" spans="1:14" ht="30" hidden="1" customHeight="1" x14ac:dyDescent="0.25"/>
    <row r="76" spans="1:14" ht="30" hidden="1" customHeight="1" x14ac:dyDescent="0.25"/>
    <row r="77" spans="1:14" ht="30" hidden="1" customHeight="1" x14ac:dyDescent="0.25"/>
    <row r="78" spans="1:14" ht="30" hidden="1" customHeight="1" x14ac:dyDescent="0.25"/>
    <row r="79" spans="1:14" ht="30" hidden="1" customHeight="1" x14ac:dyDescent="0.25"/>
    <row r="80" spans="1:14" ht="30" hidden="1" customHeight="1" x14ac:dyDescent="0.25"/>
    <row r="81" ht="30" hidden="1" customHeight="1" x14ac:dyDescent="0.25"/>
    <row r="82" ht="30" hidden="1" customHeight="1" x14ac:dyDescent="0.25"/>
    <row r="83" ht="30" hidden="1" customHeight="1" x14ac:dyDescent="0.25"/>
    <row r="84" ht="30" hidden="1" customHeight="1" x14ac:dyDescent="0.25"/>
    <row r="85" ht="30" hidden="1" customHeight="1" x14ac:dyDescent="0.25"/>
    <row r="86" ht="30" hidden="1" customHeight="1" x14ac:dyDescent="0.25"/>
    <row r="87" ht="30" hidden="1" customHeight="1" x14ac:dyDescent="0.25"/>
    <row r="88" ht="30" hidden="1" customHeight="1" x14ac:dyDescent="0.25"/>
    <row r="89" ht="30" hidden="1" customHeight="1" x14ac:dyDescent="0.25"/>
    <row r="90" ht="30" hidden="1" customHeight="1" x14ac:dyDescent="0.25"/>
    <row r="91" ht="30" hidden="1" customHeight="1" x14ac:dyDescent="0.25"/>
    <row r="92" ht="30" hidden="1" customHeight="1" x14ac:dyDescent="0.25"/>
    <row r="93" ht="30" hidden="1" customHeight="1" x14ac:dyDescent="0.25"/>
    <row r="94" ht="30" hidden="1" customHeight="1" x14ac:dyDescent="0.25"/>
    <row r="95" ht="30" hidden="1" customHeight="1" x14ac:dyDescent="0.25"/>
    <row r="96" ht="30" hidden="1" customHeight="1" x14ac:dyDescent="0.25"/>
    <row r="97" ht="30" hidden="1" customHeight="1" x14ac:dyDescent="0.25"/>
    <row r="98" ht="30" hidden="1" customHeight="1" x14ac:dyDescent="0.25"/>
    <row r="99" ht="30" hidden="1" customHeight="1" x14ac:dyDescent="0.25"/>
    <row r="100" ht="30" hidden="1" customHeight="1" x14ac:dyDescent="0.25"/>
    <row r="101" ht="30" hidden="1" customHeight="1" x14ac:dyDescent="0.25"/>
    <row r="102" ht="30" hidden="1" customHeight="1" x14ac:dyDescent="0.25"/>
    <row r="103" ht="30" hidden="1" customHeight="1" x14ac:dyDescent="0.25"/>
    <row r="104" ht="30" hidden="1" customHeight="1" x14ac:dyDescent="0.25"/>
    <row r="105" ht="30" hidden="1" customHeight="1" x14ac:dyDescent="0.25"/>
    <row r="106" ht="30" hidden="1" customHeight="1" x14ac:dyDescent="0.25"/>
    <row r="107" ht="30" hidden="1" customHeight="1" x14ac:dyDescent="0.25"/>
    <row r="108" ht="30" hidden="1" customHeight="1" x14ac:dyDescent="0.25"/>
    <row r="109" ht="30" hidden="1" customHeight="1" x14ac:dyDescent="0.25"/>
    <row r="110" ht="30" hidden="1" customHeight="1" x14ac:dyDescent="0.25"/>
    <row r="111" ht="30" hidden="1" customHeight="1" x14ac:dyDescent="0.25"/>
    <row r="112" ht="30" hidden="1" customHeight="1" x14ac:dyDescent="0.25"/>
    <row r="113" ht="30" hidden="1" customHeight="1" x14ac:dyDescent="0.25"/>
    <row r="114" ht="30" hidden="1" customHeight="1" x14ac:dyDescent="0.25"/>
    <row r="115" ht="30" hidden="1" customHeight="1" x14ac:dyDescent="0.25"/>
    <row r="116" ht="30" hidden="1" customHeight="1" x14ac:dyDescent="0.25"/>
    <row r="117" ht="30" hidden="1" customHeight="1" x14ac:dyDescent="0.25"/>
    <row r="118" ht="30" hidden="1" customHeight="1" x14ac:dyDescent="0.25"/>
    <row r="119" ht="30" hidden="1" customHeight="1" x14ac:dyDescent="0.25"/>
    <row r="120" ht="30" hidden="1" customHeight="1" x14ac:dyDescent="0.25"/>
    <row r="121" ht="30" hidden="1" customHeight="1" x14ac:dyDescent="0.25"/>
    <row r="122" ht="30" hidden="1" customHeight="1" x14ac:dyDescent="0.25"/>
    <row r="123" ht="30" hidden="1" customHeight="1" x14ac:dyDescent="0.25"/>
    <row r="124" ht="30" hidden="1" customHeight="1" x14ac:dyDescent="0.25"/>
    <row r="125" ht="30" hidden="1" customHeight="1" x14ac:dyDescent="0.25"/>
    <row r="126" ht="30" hidden="1" customHeight="1" x14ac:dyDescent="0.25"/>
    <row r="127" ht="30" hidden="1" customHeight="1" x14ac:dyDescent="0.25"/>
    <row r="128" ht="30" hidden="1" customHeight="1" x14ac:dyDescent="0.25"/>
    <row r="129" ht="30" hidden="1" customHeight="1" x14ac:dyDescent="0.25"/>
    <row r="130" ht="30" hidden="1" customHeight="1" x14ac:dyDescent="0.25"/>
    <row r="131" ht="30" hidden="1" customHeight="1" x14ac:dyDescent="0.25"/>
    <row r="132" ht="30" hidden="1" customHeight="1" x14ac:dyDescent="0.25"/>
    <row r="133" ht="30" hidden="1" customHeight="1" x14ac:dyDescent="0.25"/>
    <row r="134" ht="30" hidden="1" customHeight="1" x14ac:dyDescent="0.25"/>
    <row r="135" ht="30" hidden="1" customHeight="1" x14ac:dyDescent="0.25"/>
    <row r="136" ht="30" hidden="1" customHeight="1" x14ac:dyDescent="0.25"/>
    <row r="137" ht="30" hidden="1" customHeight="1" x14ac:dyDescent="0.25"/>
    <row r="138" ht="30" hidden="1" customHeight="1" x14ac:dyDescent="0.25"/>
    <row r="139" ht="30" hidden="1" customHeight="1" x14ac:dyDescent="0.25"/>
    <row r="140" ht="30" hidden="1" customHeight="1" x14ac:dyDescent="0.25"/>
    <row r="141" ht="30" hidden="1" customHeight="1" x14ac:dyDescent="0.25"/>
    <row r="142" ht="30" hidden="1" customHeight="1" x14ac:dyDescent="0.25"/>
    <row r="143" ht="30" hidden="1" customHeight="1" x14ac:dyDescent="0.25"/>
    <row r="144" ht="30" hidden="1" customHeight="1" x14ac:dyDescent="0.25"/>
    <row r="145" ht="30" hidden="1" customHeight="1" x14ac:dyDescent="0.25"/>
    <row r="146" ht="30" hidden="1" customHeight="1" x14ac:dyDescent="0.25"/>
    <row r="147" ht="30" hidden="1" customHeight="1" x14ac:dyDescent="0.25"/>
    <row r="148" ht="30" hidden="1" customHeight="1" x14ac:dyDescent="0.25"/>
    <row r="149" ht="30" hidden="1" customHeight="1" x14ac:dyDescent="0.25"/>
    <row r="150" ht="30" hidden="1" customHeight="1" x14ac:dyDescent="0.25"/>
    <row r="151" ht="30" hidden="1" customHeight="1" x14ac:dyDescent="0.25"/>
    <row r="152" ht="30" hidden="1" customHeight="1" x14ac:dyDescent="0.25"/>
    <row r="153" ht="30" hidden="1" customHeight="1" x14ac:dyDescent="0.25"/>
    <row r="154" ht="30" hidden="1" customHeight="1" x14ac:dyDescent="0.25"/>
    <row r="155" ht="30" hidden="1" customHeight="1" x14ac:dyDescent="0.25"/>
    <row r="156" ht="30" hidden="1" customHeight="1" x14ac:dyDescent="0.25"/>
    <row r="157" ht="30" hidden="1" customHeight="1" x14ac:dyDescent="0.25"/>
    <row r="158" ht="30" hidden="1" customHeight="1" x14ac:dyDescent="0.25"/>
    <row r="159" ht="30" hidden="1" customHeight="1" x14ac:dyDescent="0.25"/>
    <row r="160" ht="30" hidden="1" customHeight="1" x14ac:dyDescent="0.25"/>
    <row r="161" ht="30" hidden="1" customHeight="1" x14ac:dyDescent="0.25"/>
    <row r="162" ht="30" hidden="1" customHeight="1" x14ac:dyDescent="0.25"/>
    <row r="163" ht="30" hidden="1" customHeight="1" x14ac:dyDescent="0.25"/>
    <row r="164" ht="30" hidden="1" customHeight="1" x14ac:dyDescent="0.25"/>
    <row r="165" ht="30" hidden="1" customHeight="1" x14ac:dyDescent="0.25"/>
    <row r="166" ht="30" hidden="1" customHeight="1" x14ac:dyDescent="0.25"/>
    <row r="167" ht="30" hidden="1" customHeight="1" x14ac:dyDescent="0.25"/>
    <row r="168" ht="30" hidden="1" customHeight="1" x14ac:dyDescent="0.25"/>
    <row r="169" ht="30" hidden="1" customHeight="1" x14ac:dyDescent="0.25"/>
    <row r="170" ht="30" hidden="1" customHeight="1" x14ac:dyDescent="0.25"/>
    <row r="171" ht="30" hidden="1" customHeight="1" x14ac:dyDescent="0.25"/>
    <row r="172" ht="30" hidden="1" customHeight="1" x14ac:dyDescent="0.25"/>
    <row r="173" ht="30" hidden="1" customHeight="1" x14ac:dyDescent="0.25"/>
    <row r="174" ht="30" hidden="1" customHeight="1" x14ac:dyDescent="0.25"/>
    <row r="175" ht="30" hidden="1" customHeight="1" x14ac:dyDescent="0.25"/>
    <row r="176" ht="30" hidden="1" customHeight="1" x14ac:dyDescent="0.25"/>
    <row r="177" ht="30" hidden="1" customHeight="1" x14ac:dyDescent="0.25"/>
    <row r="178" ht="30" hidden="1" customHeight="1" x14ac:dyDescent="0.25"/>
    <row r="179" ht="30" hidden="1" customHeight="1" x14ac:dyDescent="0.25"/>
    <row r="180" ht="30" hidden="1" customHeight="1" x14ac:dyDescent="0.25"/>
    <row r="181" ht="30" hidden="1" customHeight="1" x14ac:dyDescent="0.25"/>
    <row r="182" ht="30" hidden="1" customHeight="1" x14ac:dyDescent="0.25"/>
    <row r="183" ht="30" hidden="1" customHeight="1" x14ac:dyDescent="0.25"/>
    <row r="184" ht="30" hidden="1" customHeight="1" x14ac:dyDescent="0.25"/>
    <row r="185" ht="30" hidden="1" customHeight="1" x14ac:dyDescent="0.25"/>
    <row r="186" ht="30" hidden="1" customHeight="1" x14ac:dyDescent="0.25"/>
    <row r="187" ht="30" hidden="1" customHeight="1" x14ac:dyDescent="0.25"/>
    <row r="188" ht="30" hidden="1" customHeight="1" x14ac:dyDescent="0.25"/>
    <row r="189" ht="30" hidden="1" customHeight="1" x14ac:dyDescent="0.25"/>
    <row r="190" ht="30" hidden="1" customHeight="1" x14ac:dyDescent="0.25"/>
    <row r="191" ht="30" hidden="1" customHeight="1" x14ac:dyDescent="0.25"/>
    <row r="192" ht="30" hidden="1" customHeight="1" x14ac:dyDescent="0.25"/>
    <row r="193" ht="30" hidden="1" customHeight="1" x14ac:dyDescent="0.25"/>
    <row r="194" ht="30" hidden="1" customHeight="1" x14ac:dyDescent="0.25"/>
    <row r="195" ht="30" hidden="1" customHeight="1" x14ac:dyDescent="0.25"/>
    <row r="196" ht="30" hidden="1" customHeight="1" x14ac:dyDescent="0.25"/>
    <row r="197" ht="30" hidden="1" customHeight="1" x14ac:dyDescent="0.25"/>
    <row r="198" ht="30" hidden="1" customHeight="1" x14ac:dyDescent="0.25"/>
    <row r="199" ht="30" hidden="1" customHeight="1" x14ac:dyDescent="0.25"/>
    <row r="200" ht="30" hidden="1" customHeight="1" x14ac:dyDescent="0.25"/>
    <row r="201" ht="30" hidden="1" customHeight="1" x14ac:dyDescent="0.25"/>
    <row r="202" ht="30" hidden="1" customHeight="1" x14ac:dyDescent="0.25"/>
    <row r="203" ht="30" hidden="1" customHeight="1" x14ac:dyDescent="0.25"/>
    <row r="204" ht="30" hidden="1" customHeight="1" x14ac:dyDescent="0.25"/>
    <row r="205" ht="30" hidden="1" customHeight="1" x14ac:dyDescent="0.25"/>
    <row r="206" ht="30" hidden="1" customHeight="1" x14ac:dyDescent="0.25"/>
    <row r="207" ht="30" hidden="1" customHeight="1" x14ac:dyDescent="0.25"/>
    <row r="208" ht="30" hidden="1" customHeight="1" x14ac:dyDescent="0.25"/>
    <row r="209" ht="30" hidden="1" customHeight="1" x14ac:dyDescent="0.25"/>
    <row r="210" ht="30" hidden="1" customHeight="1" x14ac:dyDescent="0.25"/>
    <row r="211" ht="30" hidden="1" customHeight="1" x14ac:dyDescent="0.25"/>
    <row r="212" ht="30" hidden="1" customHeight="1" x14ac:dyDescent="0.25"/>
    <row r="213" ht="30" hidden="1" customHeight="1" x14ac:dyDescent="0.25"/>
    <row r="214" ht="30" hidden="1" customHeight="1" x14ac:dyDescent="0.25"/>
    <row r="215" ht="30" hidden="1" customHeight="1" x14ac:dyDescent="0.25"/>
    <row r="216" ht="30" hidden="1" customHeight="1" x14ac:dyDescent="0.25"/>
    <row r="217" ht="30" hidden="1" customHeight="1" x14ac:dyDescent="0.25"/>
    <row r="218" ht="30" hidden="1" customHeight="1" x14ac:dyDescent="0.25"/>
    <row r="219" ht="30" hidden="1" customHeight="1" x14ac:dyDescent="0.25"/>
    <row r="220" ht="30" hidden="1" customHeight="1" x14ac:dyDescent="0.25"/>
    <row r="221" ht="30" hidden="1" customHeight="1" x14ac:dyDescent="0.25"/>
    <row r="222" ht="30" hidden="1" customHeight="1" x14ac:dyDescent="0.25"/>
    <row r="223" ht="30" hidden="1" customHeight="1" x14ac:dyDescent="0.25"/>
    <row r="224" ht="30" hidden="1" customHeight="1" x14ac:dyDescent="0.25"/>
    <row r="225" ht="30" hidden="1" customHeight="1" x14ac:dyDescent="0.25"/>
    <row r="226" ht="30" hidden="1" customHeight="1" x14ac:dyDescent="0.25"/>
    <row r="227" ht="30" hidden="1" customHeight="1" x14ac:dyDescent="0.25"/>
    <row r="228" ht="30" hidden="1" customHeight="1" x14ac:dyDescent="0.25"/>
    <row r="229" ht="30" hidden="1" customHeight="1" x14ac:dyDescent="0.25"/>
    <row r="230" ht="30" hidden="1" customHeight="1" x14ac:dyDescent="0.25"/>
    <row r="231" ht="30" hidden="1" customHeight="1" x14ac:dyDescent="0.25"/>
    <row r="232" ht="30" hidden="1" customHeight="1" x14ac:dyDescent="0.25"/>
    <row r="233" ht="30" hidden="1" customHeight="1" x14ac:dyDescent="0.25"/>
    <row r="234" ht="30" hidden="1" customHeight="1" x14ac:dyDescent="0.25"/>
    <row r="235" ht="30" hidden="1" customHeight="1" x14ac:dyDescent="0.25"/>
    <row r="236" ht="30" hidden="1" customHeight="1" x14ac:dyDescent="0.25"/>
    <row r="237" ht="30" hidden="1" customHeight="1" x14ac:dyDescent="0.25"/>
    <row r="238" ht="30" hidden="1" customHeight="1" x14ac:dyDescent="0.25"/>
    <row r="239" ht="30" hidden="1" customHeight="1" x14ac:dyDescent="0.25"/>
    <row r="240" ht="30" hidden="1" customHeight="1" x14ac:dyDescent="0.25"/>
    <row r="241" ht="30" hidden="1" customHeight="1" x14ac:dyDescent="0.25"/>
    <row r="242" ht="30" hidden="1" customHeight="1" x14ac:dyDescent="0.25"/>
    <row r="243" ht="30" hidden="1" customHeight="1" x14ac:dyDescent="0.25"/>
    <row r="244" ht="30" hidden="1" customHeight="1" x14ac:dyDescent="0.25"/>
    <row r="245" ht="30" hidden="1" customHeight="1" x14ac:dyDescent="0.25"/>
    <row r="246" ht="30" hidden="1" customHeight="1" x14ac:dyDescent="0.25"/>
    <row r="247" ht="30" hidden="1" customHeight="1" x14ac:dyDescent="0.25"/>
    <row r="248" ht="30" hidden="1" customHeight="1" x14ac:dyDescent="0.25"/>
    <row r="249" ht="30" hidden="1" customHeight="1" x14ac:dyDescent="0.25"/>
    <row r="250" ht="30" hidden="1" customHeight="1" x14ac:dyDescent="0.25"/>
    <row r="251" ht="30" hidden="1" customHeight="1" x14ac:dyDescent="0.25"/>
    <row r="252" ht="30" hidden="1" customHeight="1" x14ac:dyDescent="0.25"/>
    <row r="253" ht="30" hidden="1" customHeight="1" x14ac:dyDescent="0.25"/>
    <row r="254" ht="30" hidden="1" customHeight="1" x14ac:dyDescent="0.25"/>
    <row r="255" ht="30" hidden="1" customHeight="1" x14ac:dyDescent="0.25"/>
    <row r="256" ht="30" hidden="1" customHeight="1" x14ac:dyDescent="0.25"/>
    <row r="257" ht="30" hidden="1" customHeight="1" x14ac:dyDescent="0.25"/>
    <row r="258" ht="30" hidden="1" customHeight="1" x14ac:dyDescent="0.25"/>
    <row r="259" ht="30" hidden="1" customHeight="1" x14ac:dyDescent="0.25"/>
    <row r="260" ht="30" hidden="1" customHeight="1" x14ac:dyDescent="0.25"/>
    <row r="261" ht="30" hidden="1" customHeight="1" x14ac:dyDescent="0.25"/>
    <row r="262" ht="30" hidden="1" customHeight="1" x14ac:dyDescent="0.25"/>
    <row r="263" ht="30" hidden="1" customHeight="1" x14ac:dyDescent="0.25"/>
    <row r="264" ht="30" hidden="1" customHeight="1" x14ac:dyDescent="0.25"/>
    <row r="265" ht="30" hidden="1" customHeight="1" x14ac:dyDescent="0.25"/>
    <row r="266" ht="30" hidden="1" customHeight="1" x14ac:dyDescent="0.25"/>
    <row r="267" ht="30" hidden="1" customHeight="1" x14ac:dyDescent="0.25"/>
    <row r="268" ht="30" hidden="1" customHeight="1" x14ac:dyDescent="0.25"/>
    <row r="269" ht="30" hidden="1" customHeight="1" x14ac:dyDescent="0.25"/>
    <row r="270" ht="30" hidden="1" customHeight="1" x14ac:dyDescent="0.25"/>
    <row r="271" ht="30" hidden="1" customHeight="1" x14ac:dyDescent="0.25"/>
    <row r="272" ht="30" hidden="1" customHeight="1" x14ac:dyDescent="0.25"/>
    <row r="273" ht="30" hidden="1" customHeight="1" x14ac:dyDescent="0.25"/>
    <row r="274" ht="30" hidden="1" customHeight="1" x14ac:dyDescent="0.25"/>
    <row r="275" ht="30" hidden="1" customHeight="1" x14ac:dyDescent="0.25"/>
    <row r="276" ht="30" hidden="1" customHeight="1" x14ac:dyDescent="0.25"/>
    <row r="277" ht="30" hidden="1" customHeight="1" x14ac:dyDescent="0.25"/>
    <row r="278" ht="30" hidden="1" customHeight="1" x14ac:dyDescent="0.25"/>
    <row r="279" ht="30" hidden="1" customHeight="1" x14ac:dyDescent="0.25"/>
    <row r="280" ht="30" hidden="1" customHeight="1" x14ac:dyDescent="0.25"/>
    <row r="281" ht="30" hidden="1" customHeight="1" x14ac:dyDescent="0.25"/>
    <row r="282" ht="30" hidden="1" customHeight="1" x14ac:dyDescent="0.25"/>
    <row r="283" ht="30" hidden="1" customHeight="1" x14ac:dyDescent="0.25"/>
    <row r="284" ht="30" hidden="1" customHeight="1" x14ac:dyDescent="0.25"/>
    <row r="285" ht="30" hidden="1" customHeight="1" x14ac:dyDescent="0.25"/>
    <row r="286" ht="30" hidden="1" customHeight="1" x14ac:dyDescent="0.25"/>
    <row r="287" ht="30" hidden="1" customHeight="1" x14ac:dyDescent="0.25"/>
    <row r="288" ht="30" hidden="1" customHeight="1" x14ac:dyDescent="0.25"/>
    <row r="289" ht="30" hidden="1" customHeight="1" x14ac:dyDescent="0.25"/>
    <row r="290" ht="30" hidden="1" customHeight="1" x14ac:dyDescent="0.25"/>
    <row r="291" ht="30" hidden="1" customHeight="1" x14ac:dyDescent="0.25"/>
    <row r="292" ht="30" hidden="1" customHeight="1" x14ac:dyDescent="0.25"/>
    <row r="293" ht="30" hidden="1" customHeight="1" x14ac:dyDescent="0.25"/>
    <row r="294" ht="30" hidden="1" customHeight="1" x14ac:dyDescent="0.25"/>
    <row r="295" ht="30" hidden="1" customHeight="1" x14ac:dyDescent="0.25"/>
    <row r="296" ht="30" hidden="1" customHeight="1" x14ac:dyDescent="0.25"/>
    <row r="297" ht="30" hidden="1" customHeight="1" x14ac:dyDescent="0.25"/>
    <row r="298" ht="30" hidden="1" customHeight="1" x14ac:dyDescent="0.25"/>
    <row r="299" ht="30" hidden="1" customHeight="1" x14ac:dyDescent="0.25"/>
    <row r="300" ht="30" hidden="1" customHeight="1" x14ac:dyDescent="0.25"/>
    <row r="301" ht="30" hidden="1" customHeight="1" x14ac:dyDescent="0.25"/>
    <row r="302" ht="30" hidden="1" customHeight="1" x14ac:dyDescent="0.25"/>
    <row r="303" ht="30" hidden="1" customHeight="1" x14ac:dyDescent="0.25"/>
    <row r="304" ht="30" hidden="1" customHeight="1" x14ac:dyDescent="0.25"/>
    <row r="305" ht="30" hidden="1" customHeight="1" x14ac:dyDescent="0.25"/>
    <row r="306" ht="30" hidden="1" customHeight="1" x14ac:dyDescent="0.25"/>
    <row r="307" ht="30" hidden="1" customHeight="1" x14ac:dyDescent="0.25"/>
    <row r="308" ht="30" hidden="1" customHeight="1" x14ac:dyDescent="0.25"/>
    <row r="309" ht="30" hidden="1" customHeight="1" x14ac:dyDescent="0.25"/>
    <row r="310" ht="30" hidden="1" customHeight="1" x14ac:dyDescent="0.25"/>
    <row r="311" ht="30" hidden="1" customHeight="1" x14ac:dyDescent="0.25"/>
  </sheetData>
  <mergeCells count="10">
    <mergeCell ref="B6:C10"/>
    <mergeCell ref="D7:S7"/>
    <mergeCell ref="C2:S2"/>
    <mergeCell ref="D8:D11"/>
    <mergeCell ref="E8:I8"/>
    <mergeCell ref="J8:N8"/>
    <mergeCell ref="E9:I9"/>
    <mergeCell ref="J9:N9"/>
    <mergeCell ref="O8:S8"/>
    <mergeCell ref="O9:S9"/>
  </mergeCells>
  <pageMargins left="0.7" right="0.7" top="0.75" bottom="0.75" header="0.3" footer="0.3"/>
  <pageSetup orientation="portrait" r:id="rId1"/>
  <headerFooter>
    <oddHeader>&amp;R&amp;"Century"&amp;8&amp;KE7EC06Gruppo Banco BPM - Uso Interno&amp;1#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39"/>
  <sheetViews>
    <sheetView zoomScale="70" zoomScaleNormal="70" workbookViewId="0">
      <selection activeCell="B6" sqref="B6:C10"/>
    </sheetView>
  </sheetViews>
  <sheetFormatPr defaultColWidth="0" defaultRowHeight="30" customHeight="1" zeroHeight="1" x14ac:dyDescent="0.3"/>
  <cols>
    <col min="1" max="1" width="9.140625" style="26" customWidth="1"/>
    <col min="2" max="2" width="20" style="26" customWidth="1"/>
    <col min="3" max="3" width="29.42578125" style="26" bestFit="1" customWidth="1"/>
    <col min="4" max="4" width="31.42578125" style="26" bestFit="1" customWidth="1"/>
    <col min="5" max="5" width="64.140625" style="26" bestFit="1" customWidth="1"/>
    <col min="6" max="6" width="36.140625" style="26" bestFit="1" customWidth="1"/>
    <col min="7" max="7" width="31" style="26" bestFit="1" customWidth="1"/>
    <col min="8" max="16384" width="9.140625" style="26" hidden="1"/>
  </cols>
  <sheetData>
    <row r="1" spans="2:6" ht="30" customHeight="1" x14ac:dyDescent="0.3"/>
    <row r="2" spans="2:6" ht="30" customHeight="1" x14ac:dyDescent="0.3">
      <c r="B2" s="25" t="s">
        <v>63</v>
      </c>
    </row>
    <row r="3" spans="2:6" ht="30" customHeight="1" x14ac:dyDescent="0.3"/>
    <row r="4" spans="2:6" ht="30" customHeight="1" x14ac:dyDescent="0.3">
      <c r="B4" s="31"/>
      <c r="C4" s="181" t="s">
        <v>64</v>
      </c>
      <c r="D4" s="182"/>
      <c r="E4" s="183"/>
      <c r="F4" s="184" t="s">
        <v>65</v>
      </c>
    </row>
    <row r="5" spans="2:6" ht="30" customHeight="1" x14ac:dyDescent="0.3">
      <c r="B5" s="31"/>
      <c r="C5" s="31" t="s">
        <v>66</v>
      </c>
      <c r="D5" s="31" t="s">
        <v>67</v>
      </c>
      <c r="E5" s="31" t="s">
        <v>68</v>
      </c>
      <c r="F5" s="185"/>
    </row>
    <row r="6" spans="2:6" ht="30" customHeight="1" x14ac:dyDescent="0.3">
      <c r="B6" s="31" t="s">
        <v>69</v>
      </c>
      <c r="C6" s="39" t="e">
        <f>'7.Mitigating actions_3112_CRIF2'!F43/'7.Mitigating actions_3112_CRIF2'!D57</f>
        <v>#REF!</v>
      </c>
      <c r="D6" s="39" t="e">
        <f>'7.Mitigating actions_3112_CRIF2'!K43/'7.Mitigating actions_3112_CRIF2'!D57</f>
        <v>#REF!</v>
      </c>
      <c r="E6" s="39" t="e">
        <f>('7.Mitigating actions_3112_CRIF2'!F43+'7.Mitigating actions_3112_CRIF2'!K43)/'7.Mitigating actions_3112_CRIF2'!D57</f>
        <v>#REF!</v>
      </c>
      <c r="F6" s="39" t="e">
        <f>('7.Mitigating actions_3112_CRIF2'!E12+'7.Mitigating actions_3112_CRIF2'!J12)/'7.Mitigating actions_3112_CRIF2'!D63</f>
        <v>#REF!</v>
      </c>
    </row>
    <row r="7" spans="2:6" ht="30" customHeight="1" x14ac:dyDescent="0.3">
      <c r="B7" s="31" t="s">
        <v>70</v>
      </c>
      <c r="C7" s="38"/>
      <c r="D7" s="38"/>
      <c r="E7" s="38"/>
      <c r="F7" s="38"/>
    </row>
    <row r="8" spans="2:6" ht="30" customHeight="1" x14ac:dyDescent="0.3">
      <c r="B8" s="26" t="s">
        <v>71</v>
      </c>
    </row>
    <row r="9" spans="2:6" ht="30" customHeight="1" x14ac:dyDescent="0.3"/>
    <row r="39" spans="3:3" ht="30" hidden="1" customHeight="1" x14ac:dyDescent="0.3">
      <c r="C39" s="26" t="s">
        <v>12</v>
      </c>
    </row>
  </sheetData>
  <mergeCells count="2">
    <mergeCell ref="C4:E4"/>
    <mergeCell ref="F4:F5"/>
  </mergeCells>
  <pageMargins left="0.7" right="0.7" top="0.75" bottom="0.75" header="0.3" footer="0.3"/>
  <pageSetup orientation="portrait" r:id="rId1"/>
  <headerFooter>
    <oddHeader>&amp;R&amp;"Century"&amp;8&amp;KE7EC06Gruppo Banco BPM - Uso Interno&amp;1#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FFFF00"/>
  </sheetPr>
  <dimension ref="A1:Z64"/>
  <sheetViews>
    <sheetView topLeftCell="O1" workbookViewId="0">
      <selection activeCell="B6" sqref="B6:C10"/>
    </sheetView>
  </sheetViews>
  <sheetFormatPr defaultColWidth="8.85546875" defaultRowHeight="15" x14ac:dyDescent="0.25"/>
  <cols>
    <col min="1" max="24" width="40" style="64" customWidth="1"/>
    <col min="25" max="16384" width="8.85546875" style="64"/>
  </cols>
  <sheetData>
    <row r="1" spans="1:26" ht="55.7" customHeight="1" x14ac:dyDescent="0.25">
      <c r="A1" s="87" t="s">
        <v>97</v>
      </c>
      <c r="B1" s="87" t="s">
        <v>98</v>
      </c>
      <c r="C1" s="87" t="s">
        <v>99</v>
      </c>
      <c r="D1" s="87" t="s">
        <v>100</v>
      </c>
      <c r="E1" s="87" t="s">
        <v>82</v>
      </c>
      <c r="F1" s="87" t="s">
        <v>111</v>
      </c>
      <c r="G1" s="87" t="s">
        <v>86</v>
      </c>
      <c r="H1" s="87" t="s">
        <v>83</v>
      </c>
      <c r="I1" s="87" t="s">
        <v>84</v>
      </c>
      <c r="J1" s="87" t="s">
        <v>85</v>
      </c>
      <c r="K1" s="87" t="s">
        <v>101</v>
      </c>
      <c r="L1" s="87" t="s">
        <v>102</v>
      </c>
      <c r="M1" s="87" t="s">
        <v>89</v>
      </c>
      <c r="N1" s="87" t="s">
        <v>103</v>
      </c>
      <c r="O1" s="63" t="s">
        <v>90</v>
      </c>
      <c r="P1" s="63" t="s">
        <v>104</v>
      </c>
      <c r="Q1" s="63" t="s">
        <v>105</v>
      </c>
      <c r="R1" s="63" t="s">
        <v>91</v>
      </c>
      <c r="S1" s="63" t="s">
        <v>92</v>
      </c>
      <c r="T1" s="63" t="s">
        <v>93</v>
      </c>
      <c r="U1" s="63" t="s">
        <v>94</v>
      </c>
      <c r="V1" s="63" t="s">
        <v>95</v>
      </c>
      <c r="W1" s="63" t="s">
        <v>96</v>
      </c>
      <c r="X1" s="87" t="s">
        <v>106</v>
      </c>
      <c r="Y1" s="56" t="s">
        <v>109</v>
      </c>
      <c r="Z1" s="56" t="s">
        <v>110</v>
      </c>
    </row>
    <row r="2" spans="1:26" x14ac:dyDescent="0.25">
      <c r="A2" s="56" t="s">
        <v>78</v>
      </c>
      <c r="B2" s="56" t="s">
        <v>88</v>
      </c>
      <c r="C2" s="56" t="s">
        <v>107</v>
      </c>
      <c r="D2" s="56" t="s">
        <v>76</v>
      </c>
      <c r="E2" s="56" t="s">
        <v>75</v>
      </c>
      <c r="F2" s="56" t="s">
        <v>75</v>
      </c>
      <c r="G2" s="56" t="s">
        <v>75</v>
      </c>
      <c r="H2" s="56" t="s">
        <v>75</v>
      </c>
      <c r="I2" s="56" t="s">
        <v>75</v>
      </c>
      <c r="J2" s="56" t="s">
        <v>75</v>
      </c>
      <c r="K2" s="56" t="s">
        <v>75</v>
      </c>
      <c r="L2" s="56" t="s">
        <v>75</v>
      </c>
      <c r="M2" s="56" t="s">
        <v>75</v>
      </c>
      <c r="N2" s="56" t="s">
        <v>75</v>
      </c>
      <c r="O2" s="64">
        <v>3303722980.7599902</v>
      </c>
      <c r="P2" s="64">
        <v>1154333080.55493</v>
      </c>
      <c r="Q2" s="64">
        <v>418163494.55431497</v>
      </c>
      <c r="R2" s="64">
        <v>95583745.587290004</v>
      </c>
      <c r="S2" s="64">
        <v>162740805.13685</v>
      </c>
      <c r="T2" s="64">
        <v>5079192.8089279998</v>
      </c>
      <c r="U2" s="64">
        <v>1333931.2506619999</v>
      </c>
      <c r="V2" s="64">
        <v>1333931.2506619999</v>
      </c>
      <c r="W2" s="64">
        <v>0</v>
      </c>
      <c r="X2" s="56" t="s">
        <v>118</v>
      </c>
      <c r="Y2" s="56" t="s">
        <v>119</v>
      </c>
      <c r="Z2" s="56" t="s">
        <v>120</v>
      </c>
    </row>
    <row r="3" spans="1:26" hidden="1" x14ac:dyDescent="0.25">
      <c r="A3" s="56" t="s">
        <v>78</v>
      </c>
      <c r="B3" s="56" t="s">
        <v>88</v>
      </c>
      <c r="C3" s="56" t="s">
        <v>107</v>
      </c>
      <c r="D3" s="56" t="s">
        <v>75</v>
      </c>
      <c r="E3" s="56" t="s">
        <v>75</v>
      </c>
      <c r="F3" s="56" t="s">
        <v>75</v>
      </c>
      <c r="G3" s="56" t="s">
        <v>75</v>
      </c>
      <c r="H3" s="56" t="s">
        <v>75</v>
      </c>
      <c r="I3" s="56" t="s">
        <v>75</v>
      </c>
      <c r="J3" s="56" t="s">
        <v>75</v>
      </c>
      <c r="K3" s="56" t="s">
        <v>75</v>
      </c>
      <c r="L3" s="56" t="s">
        <v>75</v>
      </c>
      <c r="M3" s="56" t="s">
        <v>76</v>
      </c>
      <c r="N3" s="56" t="s">
        <v>75</v>
      </c>
      <c r="O3" s="64">
        <v>1229903.52</v>
      </c>
      <c r="P3" s="64">
        <v>1229903.52</v>
      </c>
      <c r="Q3" s="64">
        <v>0</v>
      </c>
      <c r="R3" s="64">
        <v>0</v>
      </c>
      <c r="S3" s="64">
        <v>0</v>
      </c>
      <c r="T3" s="64">
        <v>0</v>
      </c>
      <c r="U3" s="64">
        <v>0</v>
      </c>
      <c r="V3" s="64">
        <v>0</v>
      </c>
      <c r="W3" s="64">
        <v>0</v>
      </c>
      <c r="X3" s="56" t="s">
        <v>118</v>
      </c>
      <c r="Y3" s="56" t="s">
        <v>119</v>
      </c>
      <c r="Z3" s="56" t="s">
        <v>120</v>
      </c>
    </row>
    <row r="4" spans="1:26" hidden="1" x14ac:dyDescent="0.25">
      <c r="A4" s="56" t="s">
        <v>78</v>
      </c>
      <c r="B4" s="56" t="s">
        <v>88</v>
      </c>
      <c r="C4" s="56" t="s">
        <v>107</v>
      </c>
      <c r="D4" s="56" t="s">
        <v>75</v>
      </c>
      <c r="E4" s="56" t="s">
        <v>75</v>
      </c>
      <c r="F4" s="56" t="s">
        <v>75</v>
      </c>
      <c r="G4" s="56" t="s">
        <v>75</v>
      </c>
      <c r="H4" s="56" t="s">
        <v>75</v>
      </c>
      <c r="I4" s="56" t="s">
        <v>75</v>
      </c>
      <c r="J4" s="56" t="s">
        <v>75</v>
      </c>
      <c r="K4" s="56" t="s">
        <v>75</v>
      </c>
      <c r="L4" s="56" t="s">
        <v>75</v>
      </c>
      <c r="M4" s="56" t="s">
        <v>75</v>
      </c>
      <c r="N4" s="56" t="s">
        <v>75</v>
      </c>
      <c r="O4" s="64">
        <v>51745142464.309898</v>
      </c>
      <c r="P4" s="64">
        <v>10760199809.839899</v>
      </c>
      <c r="Q4" s="64">
        <v>193824814.53927699</v>
      </c>
      <c r="R4" s="64">
        <v>0</v>
      </c>
      <c r="S4" s="64">
        <v>0</v>
      </c>
      <c r="T4" s="64">
        <v>0</v>
      </c>
      <c r="U4" s="64">
        <v>0</v>
      </c>
      <c r="V4" s="64">
        <v>0</v>
      </c>
      <c r="W4" s="64">
        <v>0</v>
      </c>
      <c r="X4" s="56" t="s">
        <v>118</v>
      </c>
      <c r="Y4" s="56" t="s">
        <v>119</v>
      </c>
      <c r="Z4" s="56" t="s">
        <v>120</v>
      </c>
    </row>
    <row r="5" spans="1:26" hidden="1" x14ac:dyDescent="0.25">
      <c r="A5" s="56" t="s">
        <v>78</v>
      </c>
      <c r="B5" s="56" t="s">
        <v>88</v>
      </c>
      <c r="C5" s="56" t="s">
        <v>107</v>
      </c>
      <c r="D5" s="56" t="s">
        <v>75</v>
      </c>
      <c r="E5" s="56" t="s">
        <v>75</v>
      </c>
      <c r="F5" s="56" t="s">
        <v>76</v>
      </c>
      <c r="G5" s="56" t="s">
        <v>75</v>
      </c>
      <c r="H5" s="56" t="s">
        <v>75</v>
      </c>
      <c r="I5" s="56" t="s">
        <v>75</v>
      </c>
      <c r="J5" s="56" t="s">
        <v>75</v>
      </c>
      <c r="K5" s="56" t="s">
        <v>75</v>
      </c>
      <c r="L5" s="56" t="s">
        <v>75</v>
      </c>
      <c r="M5" s="56" t="s">
        <v>75</v>
      </c>
      <c r="N5" s="56" t="s">
        <v>75</v>
      </c>
      <c r="O5" s="64">
        <v>2187550727.1300001</v>
      </c>
      <c r="P5" s="64">
        <v>1174788289.5999999</v>
      </c>
      <c r="Q5" s="64">
        <v>812689.940256109</v>
      </c>
      <c r="R5" s="64">
        <v>0</v>
      </c>
      <c r="S5" s="64">
        <v>0</v>
      </c>
      <c r="T5" s="64">
        <v>0</v>
      </c>
      <c r="U5" s="64">
        <v>0</v>
      </c>
      <c r="V5" s="64">
        <v>0</v>
      </c>
      <c r="W5" s="64">
        <v>0</v>
      </c>
      <c r="X5" s="56" t="s">
        <v>118</v>
      </c>
      <c r="Y5" s="56" t="s">
        <v>119</v>
      </c>
      <c r="Z5" s="56" t="s">
        <v>120</v>
      </c>
    </row>
    <row r="6" spans="1:26" hidden="1" x14ac:dyDescent="0.25">
      <c r="A6" s="56" t="s">
        <v>78</v>
      </c>
      <c r="B6" s="56" t="s">
        <v>88</v>
      </c>
      <c r="C6" s="56" t="s">
        <v>81</v>
      </c>
      <c r="D6" s="56" t="s">
        <v>75</v>
      </c>
      <c r="E6" s="56" t="s">
        <v>75</v>
      </c>
      <c r="F6" s="56" t="s">
        <v>75</v>
      </c>
      <c r="G6" s="56" t="s">
        <v>76</v>
      </c>
      <c r="H6" s="56" t="s">
        <v>75</v>
      </c>
      <c r="I6" s="56" t="s">
        <v>75</v>
      </c>
      <c r="J6" s="56" t="s">
        <v>75</v>
      </c>
      <c r="K6" s="56" t="s">
        <v>75</v>
      </c>
      <c r="L6" s="56" t="s">
        <v>75</v>
      </c>
      <c r="M6" s="56" t="s">
        <v>76</v>
      </c>
      <c r="N6" s="56" t="s">
        <v>75</v>
      </c>
      <c r="O6" s="64">
        <v>123257161.65000001</v>
      </c>
      <c r="P6" s="64">
        <v>123257161.65000001</v>
      </c>
      <c r="Q6" s="64">
        <v>6091900.0219404101</v>
      </c>
      <c r="R6" s="64">
        <v>0</v>
      </c>
      <c r="S6" s="64">
        <v>0</v>
      </c>
      <c r="T6" s="64">
        <v>0</v>
      </c>
      <c r="U6" s="64">
        <v>0</v>
      </c>
      <c r="V6" s="64">
        <v>0</v>
      </c>
      <c r="W6" s="64">
        <v>0</v>
      </c>
      <c r="X6" s="56" t="s">
        <v>118</v>
      </c>
      <c r="Y6" s="56" t="s">
        <v>119</v>
      </c>
      <c r="Z6" s="56" t="s">
        <v>120</v>
      </c>
    </row>
    <row r="7" spans="1:26" hidden="1" x14ac:dyDescent="0.25">
      <c r="A7" s="56" t="s">
        <v>78</v>
      </c>
      <c r="B7" s="56" t="s">
        <v>88</v>
      </c>
      <c r="C7" s="56" t="s">
        <v>81</v>
      </c>
      <c r="D7" s="56" t="s">
        <v>75</v>
      </c>
      <c r="E7" s="56" t="s">
        <v>75</v>
      </c>
      <c r="F7" s="56" t="s">
        <v>75</v>
      </c>
      <c r="G7" s="56" t="s">
        <v>75</v>
      </c>
      <c r="H7" s="56" t="s">
        <v>75</v>
      </c>
      <c r="I7" s="56" t="s">
        <v>75</v>
      </c>
      <c r="J7" s="56" t="s">
        <v>75</v>
      </c>
      <c r="K7" s="56" t="s">
        <v>75</v>
      </c>
      <c r="L7" s="56" t="s">
        <v>75</v>
      </c>
      <c r="M7" s="56" t="s">
        <v>75</v>
      </c>
      <c r="N7" s="56" t="s">
        <v>75</v>
      </c>
      <c r="O7" s="64">
        <v>5859685289.1000004</v>
      </c>
      <c r="P7" s="64">
        <v>5859685289.1000004</v>
      </c>
      <c r="Q7" s="64">
        <v>0</v>
      </c>
      <c r="R7" s="64">
        <v>0</v>
      </c>
      <c r="S7" s="64">
        <v>0</v>
      </c>
      <c r="T7" s="64">
        <v>0</v>
      </c>
      <c r="U7" s="64">
        <v>0</v>
      </c>
      <c r="V7" s="64">
        <v>0</v>
      </c>
      <c r="W7" s="64">
        <v>0</v>
      </c>
      <c r="X7" s="56" t="s">
        <v>118</v>
      </c>
      <c r="Y7" s="56" t="s">
        <v>119</v>
      </c>
      <c r="Z7" s="56" t="s">
        <v>120</v>
      </c>
    </row>
    <row r="8" spans="1:26" hidden="1" x14ac:dyDescent="0.25">
      <c r="A8" s="56" t="s">
        <v>78</v>
      </c>
      <c r="B8" s="56" t="s">
        <v>88</v>
      </c>
      <c r="C8" s="56" t="s">
        <v>81</v>
      </c>
      <c r="D8" s="56" t="s">
        <v>75</v>
      </c>
      <c r="E8" s="56" t="s">
        <v>75</v>
      </c>
      <c r="F8" s="56" t="s">
        <v>75</v>
      </c>
      <c r="G8" s="56" t="s">
        <v>75</v>
      </c>
      <c r="H8" s="56" t="s">
        <v>75</v>
      </c>
      <c r="I8" s="56" t="s">
        <v>75</v>
      </c>
      <c r="J8" s="56" t="s">
        <v>75</v>
      </c>
      <c r="K8" s="56" t="s">
        <v>75</v>
      </c>
      <c r="L8" s="56" t="s">
        <v>75</v>
      </c>
      <c r="M8" s="56" t="s">
        <v>76</v>
      </c>
      <c r="N8" s="56" t="s">
        <v>75</v>
      </c>
      <c r="O8" s="64">
        <v>25811165.260000002</v>
      </c>
      <c r="P8" s="64">
        <v>25811165.260000002</v>
      </c>
      <c r="Q8" s="64">
        <v>0</v>
      </c>
      <c r="R8" s="64">
        <v>0</v>
      </c>
      <c r="S8" s="64">
        <v>0</v>
      </c>
      <c r="T8" s="64">
        <v>0</v>
      </c>
      <c r="U8" s="64">
        <v>0</v>
      </c>
      <c r="V8" s="64">
        <v>0</v>
      </c>
      <c r="W8" s="64">
        <v>0</v>
      </c>
      <c r="X8" s="56" t="s">
        <v>118</v>
      </c>
      <c r="Y8" s="56" t="s">
        <v>119</v>
      </c>
      <c r="Z8" s="56" t="s">
        <v>120</v>
      </c>
    </row>
    <row r="9" spans="1:26" hidden="1" x14ac:dyDescent="0.25">
      <c r="A9" s="56" t="s">
        <v>78</v>
      </c>
      <c r="B9" s="56" t="s">
        <v>88</v>
      </c>
      <c r="C9" s="56" t="s">
        <v>81</v>
      </c>
      <c r="D9" s="56" t="s">
        <v>75</v>
      </c>
      <c r="E9" s="56" t="s">
        <v>76</v>
      </c>
      <c r="F9" s="56" t="s">
        <v>75</v>
      </c>
      <c r="G9" s="56" t="s">
        <v>75</v>
      </c>
      <c r="H9" s="56" t="s">
        <v>75</v>
      </c>
      <c r="I9" s="56" t="s">
        <v>75</v>
      </c>
      <c r="J9" s="56" t="s">
        <v>75</v>
      </c>
      <c r="K9" s="56" t="s">
        <v>75</v>
      </c>
      <c r="L9" s="56" t="s">
        <v>75</v>
      </c>
      <c r="M9" s="56" t="s">
        <v>75</v>
      </c>
      <c r="N9" s="56" t="s">
        <v>75</v>
      </c>
      <c r="O9" s="64">
        <v>264026705.44999999</v>
      </c>
      <c r="P9" s="64">
        <v>264026705.44999999</v>
      </c>
      <c r="Q9" s="64">
        <v>0</v>
      </c>
      <c r="R9" s="64">
        <v>0</v>
      </c>
      <c r="S9" s="64">
        <v>0</v>
      </c>
      <c r="T9" s="64">
        <v>0</v>
      </c>
      <c r="U9" s="64">
        <v>0</v>
      </c>
      <c r="V9" s="64">
        <v>0</v>
      </c>
      <c r="W9" s="64">
        <v>0</v>
      </c>
      <c r="X9" s="56" t="s">
        <v>118</v>
      </c>
      <c r="Y9" s="56" t="s">
        <v>119</v>
      </c>
      <c r="Z9" s="56" t="s">
        <v>120</v>
      </c>
    </row>
    <row r="10" spans="1:26" hidden="1" x14ac:dyDescent="0.25">
      <c r="A10" s="56" t="s">
        <v>78</v>
      </c>
      <c r="B10" s="56" t="s">
        <v>88</v>
      </c>
      <c r="C10" s="56" t="s">
        <v>81</v>
      </c>
      <c r="D10" s="56" t="s">
        <v>75</v>
      </c>
      <c r="E10" s="56" t="s">
        <v>75</v>
      </c>
      <c r="F10" s="56" t="s">
        <v>75</v>
      </c>
      <c r="G10" s="56" t="s">
        <v>76</v>
      </c>
      <c r="H10" s="56" t="s">
        <v>75</v>
      </c>
      <c r="I10" s="56" t="s">
        <v>75</v>
      </c>
      <c r="J10" s="56" t="s">
        <v>75</v>
      </c>
      <c r="K10" s="56" t="s">
        <v>75</v>
      </c>
      <c r="L10" s="56" t="s">
        <v>75</v>
      </c>
      <c r="M10" s="56" t="s">
        <v>75</v>
      </c>
      <c r="N10" s="56" t="s">
        <v>75</v>
      </c>
      <c r="O10" s="64">
        <v>27581819441</v>
      </c>
      <c r="P10" s="64">
        <v>27581819441</v>
      </c>
      <c r="Q10" s="64">
        <v>2202734851.4163198</v>
      </c>
      <c r="R10" s="64">
        <v>0</v>
      </c>
      <c r="S10" s="64">
        <v>0</v>
      </c>
      <c r="T10" s="64">
        <v>0</v>
      </c>
      <c r="U10" s="64">
        <v>0</v>
      </c>
      <c r="V10" s="64">
        <v>0</v>
      </c>
      <c r="W10" s="64">
        <v>0</v>
      </c>
      <c r="X10" s="56" t="s">
        <v>118</v>
      </c>
      <c r="Y10" s="56" t="s">
        <v>119</v>
      </c>
      <c r="Z10" s="56" t="s">
        <v>120</v>
      </c>
    </row>
    <row r="11" spans="1:26" hidden="1" x14ac:dyDescent="0.25">
      <c r="A11" s="56" t="s">
        <v>78</v>
      </c>
      <c r="B11" s="56" t="s">
        <v>88</v>
      </c>
      <c r="C11" s="56" t="s">
        <v>80</v>
      </c>
      <c r="D11" s="56" t="s">
        <v>76</v>
      </c>
      <c r="E11" s="56" t="s">
        <v>75</v>
      </c>
      <c r="F11" s="56" t="s">
        <v>75</v>
      </c>
      <c r="G11" s="56" t="s">
        <v>75</v>
      </c>
      <c r="H11" s="56" t="s">
        <v>75</v>
      </c>
      <c r="I11" s="56" t="s">
        <v>75</v>
      </c>
      <c r="J11" s="56" t="s">
        <v>75</v>
      </c>
      <c r="K11" s="56" t="s">
        <v>75</v>
      </c>
      <c r="L11" s="56" t="s">
        <v>75</v>
      </c>
      <c r="M11" s="56" t="s">
        <v>75</v>
      </c>
      <c r="N11" s="56" t="s">
        <v>75</v>
      </c>
      <c r="O11" s="64">
        <v>1089334912.3</v>
      </c>
      <c r="P11" s="64">
        <v>68865568.933642</v>
      </c>
      <c r="Q11" s="64">
        <v>0</v>
      </c>
      <c r="R11" s="64">
        <v>0</v>
      </c>
      <c r="S11" s="64">
        <v>0</v>
      </c>
      <c r="T11" s="64">
        <v>0</v>
      </c>
      <c r="U11" s="64">
        <v>0</v>
      </c>
      <c r="V11" s="64">
        <v>0</v>
      </c>
      <c r="W11" s="64">
        <v>0</v>
      </c>
      <c r="X11" s="56" t="s">
        <v>118</v>
      </c>
      <c r="Y11" s="56" t="s">
        <v>119</v>
      </c>
      <c r="Z11" s="56" t="s">
        <v>120</v>
      </c>
    </row>
    <row r="12" spans="1:26" hidden="1" x14ac:dyDescent="0.25">
      <c r="A12" s="56" t="s">
        <v>78</v>
      </c>
      <c r="B12" s="56" t="s">
        <v>88</v>
      </c>
      <c r="C12" s="56" t="s">
        <v>80</v>
      </c>
      <c r="D12" s="56" t="s">
        <v>75</v>
      </c>
      <c r="E12" s="56" t="s">
        <v>75</v>
      </c>
      <c r="F12" s="56" t="s">
        <v>75</v>
      </c>
      <c r="G12" s="56" t="s">
        <v>75</v>
      </c>
      <c r="H12" s="56" t="s">
        <v>75</v>
      </c>
      <c r="I12" s="56" t="s">
        <v>75</v>
      </c>
      <c r="J12" s="56" t="s">
        <v>75</v>
      </c>
      <c r="K12" s="56" t="s">
        <v>75</v>
      </c>
      <c r="L12" s="56" t="s">
        <v>75</v>
      </c>
      <c r="M12" s="56" t="s">
        <v>75</v>
      </c>
      <c r="N12" s="56" t="s">
        <v>75</v>
      </c>
      <c r="O12" s="64">
        <v>2010217716.75</v>
      </c>
      <c r="P12" s="64">
        <v>0</v>
      </c>
      <c r="Q12" s="64">
        <v>0</v>
      </c>
      <c r="R12" s="64">
        <v>0</v>
      </c>
      <c r="S12" s="64">
        <v>0</v>
      </c>
      <c r="T12" s="64">
        <v>0</v>
      </c>
      <c r="U12" s="64">
        <v>0</v>
      </c>
      <c r="V12" s="64">
        <v>0</v>
      </c>
      <c r="W12" s="64">
        <v>0</v>
      </c>
      <c r="X12" s="56" t="s">
        <v>118</v>
      </c>
      <c r="Y12" s="56" t="s">
        <v>119</v>
      </c>
      <c r="Z12" s="56" t="s">
        <v>120</v>
      </c>
    </row>
    <row r="13" spans="1:26" hidden="1" x14ac:dyDescent="0.25">
      <c r="A13" s="56" t="s">
        <v>78</v>
      </c>
      <c r="B13" s="56" t="s">
        <v>88</v>
      </c>
      <c r="C13" s="56" t="s">
        <v>79</v>
      </c>
      <c r="D13" s="56" t="s">
        <v>75</v>
      </c>
      <c r="E13" s="56" t="s">
        <v>75</v>
      </c>
      <c r="F13" s="56" t="s">
        <v>75</v>
      </c>
      <c r="G13" s="56" t="s">
        <v>75</v>
      </c>
      <c r="H13" s="56" t="s">
        <v>75</v>
      </c>
      <c r="I13" s="56" t="s">
        <v>75</v>
      </c>
      <c r="J13" s="56" t="s">
        <v>75</v>
      </c>
      <c r="K13" s="56" t="s">
        <v>76</v>
      </c>
      <c r="L13" s="56" t="s">
        <v>75</v>
      </c>
      <c r="M13" s="56" t="s">
        <v>75</v>
      </c>
      <c r="N13" s="56" t="s">
        <v>75</v>
      </c>
      <c r="O13" s="64">
        <v>169842650.37</v>
      </c>
      <c r="P13" s="64">
        <v>0</v>
      </c>
      <c r="Q13" s="64">
        <v>0</v>
      </c>
      <c r="R13" s="64">
        <v>0</v>
      </c>
      <c r="S13" s="64">
        <v>0</v>
      </c>
      <c r="T13" s="64">
        <v>0</v>
      </c>
      <c r="U13" s="64">
        <v>0</v>
      </c>
      <c r="V13" s="64">
        <v>0</v>
      </c>
      <c r="W13" s="64">
        <v>0</v>
      </c>
      <c r="X13" s="56" t="s">
        <v>118</v>
      </c>
      <c r="Y13" s="56" t="s">
        <v>119</v>
      </c>
      <c r="Z13" s="56" t="s">
        <v>120</v>
      </c>
    </row>
    <row r="14" spans="1:26" hidden="1" x14ac:dyDescent="0.25">
      <c r="A14" s="56" t="s">
        <v>78</v>
      </c>
      <c r="B14" s="56" t="s">
        <v>88</v>
      </c>
      <c r="C14" s="56" t="s">
        <v>79</v>
      </c>
      <c r="D14" s="56" t="s">
        <v>75</v>
      </c>
      <c r="E14" s="56" t="s">
        <v>75</v>
      </c>
      <c r="F14" s="56" t="s">
        <v>75</v>
      </c>
      <c r="G14" s="56" t="s">
        <v>75</v>
      </c>
      <c r="H14" s="56" t="s">
        <v>75</v>
      </c>
      <c r="I14" s="56" t="s">
        <v>75</v>
      </c>
      <c r="J14" s="56" t="s">
        <v>75</v>
      </c>
      <c r="K14" s="56" t="s">
        <v>75</v>
      </c>
      <c r="L14" s="56" t="s">
        <v>75</v>
      </c>
      <c r="M14" s="56" t="s">
        <v>75</v>
      </c>
      <c r="N14" s="56" t="s">
        <v>76</v>
      </c>
      <c r="O14" s="64">
        <v>1355662807.3699999</v>
      </c>
      <c r="P14" s="64">
        <v>0</v>
      </c>
      <c r="Q14" s="64">
        <v>0</v>
      </c>
      <c r="R14" s="64">
        <v>0</v>
      </c>
      <c r="S14" s="64">
        <v>0</v>
      </c>
      <c r="T14" s="64">
        <v>0</v>
      </c>
      <c r="U14" s="64">
        <v>0</v>
      </c>
      <c r="V14" s="64">
        <v>0</v>
      </c>
      <c r="W14" s="64">
        <v>0</v>
      </c>
      <c r="X14" s="56" t="s">
        <v>118</v>
      </c>
      <c r="Y14" s="56" t="s">
        <v>119</v>
      </c>
      <c r="Z14" s="56" t="s">
        <v>120</v>
      </c>
    </row>
    <row r="15" spans="1:26" hidden="1" x14ac:dyDescent="0.25">
      <c r="A15" s="56" t="s">
        <v>78</v>
      </c>
      <c r="B15" s="56" t="s">
        <v>88</v>
      </c>
      <c r="C15" s="56" t="s">
        <v>79</v>
      </c>
      <c r="D15" s="56" t="s">
        <v>76</v>
      </c>
      <c r="E15" s="56" t="s">
        <v>75</v>
      </c>
      <c r="F15" s="56" t="s">
        <v>75</v>
      </c>
      <c r="G15" s="56" t="s">
        <v>75</v>
      </c>
      <c r="H15" s="56" t="s">
        <v>75</v>
      </c>
      <c r="I15" s="56" t="s">
        <v>75</v>
      </c>
      <c r="J15" s="56" t="s">
        <v>75</v>
      </c>
      <c r="K15" s="56" t="s">
        <v>75</v>
      </c>
      <c r="L15" s="56" t="s">
        <v>75</v>
      </c>
      <c r="M15" s="56" t="s">
        <v>75</v>
      </c>
      <c r="N15" s="56" t="s">
        <v>76</v>
      </c>
      <c r="O15" s="64">
        <v>48239190.520000003</v>
      </c>
      <c r="P15" s="64">
        <v>0</v>
      </c>
      <c r="Q15" s="64">
        <v>0</v>
      </c>
      <c r="R15" s="64">
        <v>0</v>
      </c>
      <c r="S15" s="64">
        <v>0</v>
      </c>
      <c r="T15" s="64">
        <v>0</v>
      </c>
      <c r="U15" s="64">
        <v>0</v>
      </c>
      <c r="V15" s="64">
        <v>0</v>
      </c>
      <c r="W15" s="64">
        <v>0</v>
      </c>
      <c r="X15" s="56" t="s">
        <v>118</v>
      </c>
      <c r="Y15" s="56" t="s">
        <v>119</v>
      </c>
      <c r="Z15" s="56" t="s">
        <v>120</v>
      </c>
    </row>
    <row r="16" spans="1:26" hidden="1" x14ac:dyDescent="0.25">
      <c r="A16" s="56" t="s">
        <v>78</v>
      </c>
      <c r="B16" s="56" t="s">
        <v>88</v>
      </c>
      <c r="C16" s="56" t="s">
        <v>108</v>
      </c>
      <c r="D16" s="56" t="s">
        <v>75</v>
      </c>
      <c r="E16" s="56" t="s">
        <v>75</v>
      </c>
      <c r="F16" s="56" t="s">
        <v>75</v>
      </c>
      <c r="G16" s="56" t="s">
        <v>75</v>
      </c>
      <c r="H16" s="56" t="s">
        <v>76</v>
      </c>
      <c r="I16" s="56" t="s">
        <v>75</v>
      </c>
      <c r="J16" s="56" t="s">
        <v>75</v>
      </c>
      <c r="K16" s="56" t="s">
        <v>75</v>
      </c>
      <c r="L16" s="56" t="s">
        <v>75</v>
      </c>
      <c r="M16" s="56" t="s">
        <v>75</v>
      </c>
      <c r="N16" s="56" t="s">
        <v>75</v>
      </c>
      <c r="O16" s="64">
        <v>504388665.45999902</v>
      </c>
      <c r="P16" s="64">
        <v>0</v>
      </c>
      <c r="Q16" s="64">
        <v>0</v>
      </c>
      <c r="R16" s="64">
        <v>0</v>
      </c>
      <c r="S16" s="64">
        <v>0</v>
      </c>
      <c r="T16" s="64">
        <v>0</v>
      </c>
      <c r="U16" s="64">
        <v>0</v>
      </c>
      <c r="V16" s="64">
        <v>0</v>
      </c>
      <c r="W16" s="64">
        <v>0</v>
      </c>
      <c r="X16" s="56" t="s">
        <v>118</v>
      </c>
      <c r="Y16" s="56" t="s">
        <v>119</v>
      </c>
      <c r="Z16" s="56" t="s">
        <v>120</v>
      </c>
    </row>
    <row r="17" spans="1:26" hidden="1" x14ac:dyDescent="0.25">
      <c r="A17" s="56" t="s">
        <v>78</v>
      </c>
      <c r="B17" s="56" t="s">
        <v>88</v>
      </c>
      <c r="C17" s="56" t="s">
        <v>108</v>
      </c>
      <c r="D17" s="56" t="s">
        <v>76</v>
      </c>
      <c r="E17" s="56" t="s">
        <v>75</v>
      </c>
      <c r="F17" s="56" t="s">
        <v>75</v>
      </c>
      <c r="G17" s="56" t="s">
        <v>75</v>
      </c>
      <c r="H17" s="56" t="s">
        <v>75</v>
      </c>
      <c r="I17" s="56" t="s">
        <v>75</v>
      </c>
      <c r="J17" s="56" t="s">
        <v>76</v>
      </c>
      <c r="K17" s="56" t="s">
        <v>75</v>
      </c>
      <c r="L17" s="56" t="s">
        <v>75</v>
      </c>
      <c r="M17" s="56" t="s">
        <v>75</v>
      </c>
      <c r="N17" s="56" t="s">
        <v>75</v>
      </c>
      <c r="O17" s="64">
        <v>4211231.5</v>
      </c>
      <c r="P17" s="64">
        <v>306404.76419999998</v>
      </c>
      <c r="Q17" s="64">
        <v>0</v>
      </c>
      <c r="R17" s="64">
        <v>0</v>
      </c>
      <c r="S17" s="64">
        <v>0</v>
      </c>
      <c r="T17" s="64">
        <v>0</v>
      </c>
      <c r="U17" s="64">
        <v>0</v>
      </c>
      <c r="V17" s="64">
        <v>0</v>
      </c>
      <c r="W17" s="64">
        <v>0</v>
      </c>
      <c r="X17" s="56" t="s">
        <v>118</v>
      </c>
      <c r="Y17" s="56" t="s">
        <v>119</v>
      </c>
      <c r="Z17" s="56" t="s">
        <v>120</v>
      </c>
    </row>
    <row r="18" spans="1:26" hidden="1" x14ac:dyDescent="0.25">
      <c r="A18" s="56" t="s">
        <v>78</v>
      </c>
      <c r="B18" s="56" t="s">
        <v>88</v>
      </c>
      <c r="C18" s="56" t="s">
        <v>108</v>
      </c>
      <c r="D18" s="56" t="s">
        <v>76</v>
      </c>
      <c r="E18" s="56" t="s">
        <v>75</v>
      </c>
      <c r="F18" s="56" t="s">
        <v>75</v>
      </c>
      <c r="G18" s="56" t="s">
        <v>75</v>
      </c>
      <c r="H18" s="56" t="s">
        <v>75</v>
      </c>
      <c r="I18" s="56" t="s">
        <v>76</v>
      </c>
      <c r="J18" s="56" t="s">
        <v>75</v>
      </c>
      <c r="K18" s="56" t="s">
        <v>75</v>
      </c>
      <c r="L18" s="56" t="s">
        <v>75</v>
      </c>
      <c r="M18" s="56" t="s">
        <v>75</v>
      </c>
      <c r="N18" s="56" t="s">
        <v>75</v>
      </c>
      <c r="O18" s="64">
        <v>3763.55</v>
      </c>
      <c r="P18" s="64">
        <v>0</v>
      </c>
      <c r="Q18" s="64">
        <v>0</v>
      </c>
      <c r="R18" s="64">
        <v>0</v>
      </c>
      <c r="S18" s="64">
        <v>0</v>
      </c>
      <c r="T18" s="64">
        <v>0</v>
      </c>
      <c r="U18" s="64">
        <v>0</v>
      </c>
      <c r="V18" s="64">
        <v>0</v>
      </c>
      <c r="W18" s="64">
        <v>0</v>
      </c>
      <c r="X18" s="56" t="s">
        <v>118</v>
      </c>
      <c r="Y18" s="56" t="s">
        <v>119</v>
      </c>
      <c r="Z18" s="56" t="s">
        <v>120</v>
      </c>
    </row>
    <row r="19" spans="1:26" hidden="1" x14ac:dyDescent="0.25">
      <c r="A19" s="56" t="s">
        <v>78</v>
      </c>
      <c r="B19" s="56" t="s">
        <v>88</v>
      </c>
      <c r="C19" s="56" t="s">
        <v>108</v>
      </c>
      <c r="D19" s="56" t="s">
        <v>75</v>
      </c>
      <c r="E19" s="56" t="s">
        <v>75</v>
      </c>
      <c r="F19" s="56" t="s">
        <v>75</v>
      </c>
      <c r="G19" s="56" t="s">
        <v>75</v>
      </c>
      <c r="H19" s="56" t="s">
        <v>75</v>
      </c>
      <c r="I19" s="56" t="s">
        <v>76</v>
      </c>
      <c r="J19" s="56" t="s">
        <v>75</v>
      </c>
      <c r="K19" s="56" t="s">
        <v>75</v>
      </c>
      <c r="L19" s="56" t="s">
        <v>75</v>
      </c>
      <c r="M19" s="56" t="s">
        <v>75</v>
      </c>
      <c r="N19" s="56" t="s">
        <v>75</v>
      </c>
      <c r="O19" s="64">
        <v>82880753.409999996</v>
      </c>
      <c r="P19" s="64">
        <v>0</v>
      </c>
      <c r="Q19" s="64">
        <v>0</v>
      </c>
      <c r="R19" s="64">
        <v>0</v>
      </c>
      <c r="S19" s="64">
        <v>0</v>
      </c>
      <c r="T19" s="64">
        <v>0</v>
      </c>
      <c r="U19" s="64">
        <v>0</v>
      </c>
      <c r="V19" s="64">
        <v>0</v>
      </c>
      <c r="W19" s="64">
        <v>0</v>
      </c>
      <c r="X19" s="56" t="s">
        <v>118</v>
      </c>
      <c r="Y19" s="56" t="s">
        <v>119</v>
      </c>
      <c r="Z19" s="56" t="s">
        <v>120</v>
      </c>
    </row>
    <row r="20" spans="1:26" hidden="1" x14ac:dyDescent="0.25">
      <c r="A20" s="56" t="s">
        <v>78</v>
      </c>
      <c r="B20" s="56" t="s">
        <v>88</v>
      </c>
      <c r="C20" s="56" t="s">
        <v>108</v>
      </c>
      <c r="D20" s="56" t="s">
        <v>76</v>
      </c>
      <c r="E20" s="56" t="s">
        <v>75</v>
      </c>
      <c r="F20" s="56" t="s">
        <v>75</v>
      </c>
      <c r="G20" s="56" t="s">
        <v>75</v>
      </c>
      <c r="H20" s="56" t="s">
        <v>75</v>
      </c>
      <c r="I20" s="56" t="s">
        <v>75</v>
      </c>
      <c r="J20" s="56" t="s">
        <v>75</v>
      </c>
      <c r="K20" s="56" t="s">
        <v>75</v>
      </c>
      <c r="L20" s="56" t="s">
        <v>75</v>
      </c>
      <c r="M20" s="56" t="s">
        <v>75</v>
      </c>
      <c r="N20" s="56" t="s">
        <v>75</v>
      </c>
      <c r="O20" s="64">
        <v>1341879783.53</v>
      </c>
      <c r="P20" s="64">
        <v>0</v>
      </c>
      <c r="Q20" s="64">
        <v>0</v>
      </c>
      <c r="R20" s="64">
        <v>0</v>
      </c>
      <c r="S20" s="64">
        <v>0</v>
      </c>
      <c r="T20" s="64">
        <v>0</v>
      </c>
      <c r="U20" s="64">
        <v>0</v>
      </c>
      <c r="V20" s="64">
        <v>0</v>
      </c>
      <c r="W20" s="64">
        <v>0</v>
      </c>
      <c r="X20" s="56" t="s">
        <v>118</v>
      </c>
      <c r="Y20" s="56" t="s">
        <v>119</v>
      </c>
      <c r="Z20" s="56" t="s">
        <v>120</v>
      </c>
    </row>
    <row r="21" spans="1:26" hidden="1" x14ac:dyDescent="0.25">
      <c r="A21" s="56" t="s">
        <v>78</v>
      </c>
      <c r="B21" s="56" t="s">
        <v>88</v>
      </c>
      <c r="C21" s="56" t="s">
        <v>108</v>
      </c>
      <c r="D21" s="56" t="s">
        <v>75</v>
      </c>
      <c r="E21" s="56" t="s">
        <v>75</v>
      </c>
      <c r="F21" s="56" t="s">
        <v>75</v>
      </c>
      <c r="G21" s="56" t="s">
        <v>75</v>
      </c>
      <c r="H21" s="56" t="s">
        <v>75</v>
      </c>
      <c r="I21" s="56" t="s">
        <v>75</v>
      </c>
      <c r="J21" s="56" t="s">
        <v>75</v>
      </c>
      <c r="K21" s="56" t="s">
        <v>75</v>
      </c>
      <c r="L21" s="56" t="s">
        <v>75</v>
      </c>
      <c r="M21" s="56" t="s">
        <v>75</v>
      </c>
      <c r="N21" s="56" t="s">
        <v>75</v>
      </c>
      <c r="O21" s="64">
        <v>9917338601.8499908</v>
      </c>
      <c r="P21" s="64">
        <v>0</v>
      </c>
      <c r="Q21" s="64">
        <v>0</v>
      </c>
      <c r="R21" s="64">
        <v>0</v>
      </c>
      <c r="S21" s="64">
        <v>0</v>
      </c>
      <c r="T21" s="64">
        <v>0</v>
      </c>
      <c r="U21" s="64">
        <v>0</v>
      </c>
      <c r="V21" s="64">
        <v>0</v>
      </c>
      <c r="W21" s="64">
        <v>0</v>
      </c>
      <c r="X21" s="56" t="s">
        <v>118</v>
      </c>
      <c r="Y21" s="56" t="s">
        <v>119</v>
      </c>
      <c r="Z21" s="56" t="s">
        <v>120</v>
      </c>
    </row>
    <row r="22" spans="1:26" hidden="1" x14ac:dyDescent="0.25">
      <c r="A22" s="56" t="s">
        <v>78</v>
      </c>
      <c r="B22" s="56" t="s">
        <v>88</v>
      </c>
      <c r="C22" s="56" t="s">
        <v>108</v>
      </c>
      <c r="D22" s="56" t="s">
        <v>75</v>
      </c>
      <c r="E22" s="56" t="s">
        <v>75</v>
      </c>
      <c r="F22" s="56" t="s">
        <v>75</v>
      </c>
      <c r="G22" s="56" t="s">
        <v>75</v>
      </c>
      <c r="H22" s="56" t="s">
        <v>75</v>
      </c>
      <c r="I22" s="56" t="s">
        <v>75</v>
      </c>
      <c r="J22" s="56" t="s">
        <v>76</v>
      </c>
      <c r="K22" s="56" t="s">
        <v>75</v>
      </c>
      <c r="L22" s="56" t="s">
        <v>75</v>
      </c>
      <c r="M22" s="56" t="s">
        <v>75</v>
      </c>
      <c r="N22" s="56" t="s">
        <v>75</v>
      </c>
      <c r="O22" s="64">
        <v>171841894.97999999</v>
      </c>
      <c r="P22" s="64">
        <v>0</v>
      </c>
      <c r="Q22" s="64">
        <v>0</v>
      </c>
      <c r="R22" s="64">
        <v>0</v>
      </c>
      <c r="S22" s="64">
        <v>0</v>
      </c>
      <c r="T22" s="64">
        <v>0</v>
      </c>
      <c r="U22" s="64">
        <v>0</v>
      </c>
      <c r="V22" s="64">
        <v>0</v>
      </c>
      <c r="W22" s="64">
        <v>0</v>
      </c>
      <c r="X22" s="56" t="s">
        <v>118</v>
      </c>
      <c r="Y22" s="56" t="s">
        <v>119</v>
      </c>
      <c r="Z22" s="56" t="s">
        <v>120</v>
      </c>
    </row>
    <row r="23" spans="1:26" hidden="1" x14ac:dyDescent="0.25">
      <c r="A23" s="56" t="s">
        <v>78</v>
      </c>
      <c r="B23" s="56" t="s">
        <v>88</v>
      </c>
      <c r="C23" s="56" t="s">
        <v>108</v>
      </c>
      <c r="D23" s="56" t="s">
        <v>75</v>
      </c>
      <c r="E23" s="56" t="s">
        <v>75</v>
      </c>
      <c r="F23" s="56" t="s">
        <v>76</v>
      </c>
      <c r="G23" s="56" t="s">
        <v>75</v>
      </c>
      <c r="H23" s="56" t="s">
        <v>76</v>
      </c>
      <c r="I23" s="56" t="s">
        <v>75</v>
      </c>
      <c r="J23" s="56" t="s">
        <v>75</v>
      </c>
      <c r="K23" s="56" t="s">
        <v>75</v>
      </c>
      <c r="L23" s="56" t="s">
        <v>75</v>
      </c>
      <c r="M23" s="56" t="s">
        <v>75</v>
      </c>
      <c r="N23" s="56" t="s">
        <v>75</v>
      </c>
      <c r="O23" s="64">
        <v>997279232.90999901</v>
      </c>
      <c r="P23" s="64">
        <v>0</v>
      </c>
      <c r="Q23" s="64">
        <v>0</v>
      </c>
      <c r="R23" s="64">
        <v>0</v>
      </c>
      <c r="S23" s="64">
        <v>0</v>
      </c>
      <c r="T23" s="64">
        <v>0</v>
      </c>
      <c r="U23" s="64">
        <v>0</v>
      </c>
      <c r="V23" s="64">
        <v>0</v>
      </c>
      <c r="W23" s="64">
        <v>0</v>
      </c>
      <c r="X23" s="56" t="s">
        <v>118</v>
      </c>
      <c r="Y23" s="56" t="s">
        <v>119</v>
      </c>
      <c r="Z23" s="56" t="s">
        <v>120</v>
      </c>
    </row>
    <row r="24" spans="1:26" hidden="1" x14ac:dyDescent="0.25">
      <c r="A24" s="56" t="s">
        <v>78</v>
      </c>
      <c r="B24" s="56" t="s">
        <v>88</v>
      </c>
      <c r="C24" s="56" t="s">
        <v>108</v>
      </c>
      <c r="D24" s="56" t="s">
        <v>75</v>
      </c>
      <c r="E24" s="56" t="s">
        <v>75</v>
      </c>
      <c r="F24" s="56" t="s">
        <v>76</v>
      </c>
      <c r="G24" s="56" t="s">
        <v>75</v>
      </c>
      <c r="H24" s="56" t="s">
        <v>75</v>
      </c>
      <c r="I24" s="56" t="s">
        <v>75</v>
      </c>
      <c r="J24" s="56" t="s">
        <v>75</v>
      </c>
      <c r="K24" s="56" t="s">
        <v>75</v>
      </c>
      <c r="L24" s="56" t="s">
        <v>75</v>
      </c>
      <c r="M24" s="56" t="s">
        <v>75</v>
      </c>
      <c r="N24" s="56" t="s">
        <v>75</v>
      </c>
      <c r="O24" s="64">
        <v>285673323.13999999</v>
      </c>
      <c r="P24" s="64">
        <v>0</v>
      </c>
      <c r="Q24" s="64">
        <v>0</v>
      </c>
      <c r="R24" s="64">
        <v>0</v>
      </c>
      <c r="S24" s="64">
        <v>0</v>
      </c>
      <c r="T24" s="64">
        <v>0</v>
      </c>
      <c r="U24" s="64">
        <v>0</v>
      </c>
      <c r="V24" s="64">
        <v>0</v>
      </c>
      <c r="W24" s="64">
        <v>0</v>
      </c>
      <c r="X24" s="56" t="s">
        <v>118</v>
      </c>
      <c r="Y24" s="56" t="s">
        <v>119</v>
      </c>
      <c r="Z24" s="56" t="s">
        <v>120</v>
      </c>
    </row>
    <row r="25" spans="1:26" hidden="1" x14ac:dyDescent="0.25">
      <c r="A25" s="56" t="s">
        <v>78</v>
      </c>
      <c r="B25" s="56" t="s">
        <v>87</v>
      </c>
      <c r="C25" s="56" t="s">
        <v>107</v>
      </c>
      <c r="D25" s="56" t="s">
        <v>75</v>
      </c>
      <c r="E25" s="56" t="s">
        <v>75</v>
      </c>
      <c r="F25" s="56" t="s">
        <v>75</v>
      </c>
      <c r="G25" s="56" t="s">
        <v>75</v>
      </c>
      <c r="H25" s="56" t="s">
        <v>75</v>
      </c>
      <c r="I25" s="56" t="s">
        <v>75</v>
      </c>
      <c r="J25" s="56" t="s">
        <v>75</v>
      </c>
      <c r="K25" s="56" t="s">
        <v>75</v>
      </c>
      <c r="L25" s="56" t="s">
        <v>75</v>
      </c>
      <c r="M25" s="56" t="s">
        <v>75</v>
      </c>
      <c r="N25" s="56" t="s">
        <v>75</v>
      </c>
      <c r="O25" s="64">
        <v>478157513.88999999</v>
      </c>
      <c r="P25" s="64">
        <v>1615668.19</v>
      </c>
      <c r="Q25" s="64">
        <v>0</v>
      </c>
      <c r="R25" s="64">
        <v>0</v>
      </c>
      <c r="S25" s="64">
        <v>0</v>
      </c>
      <c r="T25" s="64">
        <v>0</v>
      </c>
      <c r="U25" s="64">
        <v>0</v>
      </c>
      <c r="V25" s="64">
        <v>0</v>
      </c>
      <c r="W25" s="64">
        <v>0</v>
      </c>
      <c r="X25" s="56" t="s">
        <v>118</v>
      </c>
      <c r="Y25" s="56" t="s">
        <v>119</v>
      </c>
      <c r="Z25" s="56" t="s">
        <v>120</v>
      </c>
    </row>
    <row r="26" spans="1:26" x14ac:dyDescent="0.25">
      <c r="A26" s="56" t="s">
        <v>78</v>
      </c>
      <c r="B26" s="56" t="s">
        <v>87</v>
      </c>
      <c r="C26" s="56" t="s">
        <v>107</v>
      </c>
      <c r="D26" s="56" t="s">
        <v>76</v>
      </c>
      <c r="E26" s="56" t="s">
        <v>75</v>
      </c>
      <c r="F26" s="56" t="s">
        <v>75</v>
      </c>
      <c r="G26" s="56" t="s">
        <v>75</v>
      </c>
      <c r="H26" s="56" t="s">
        <v>75</v>
      </c>
      <c r="I26" s="56" t="s">
        <v>75</v>
      </c>
      <c r="J26" s="56" t="s">
        <v>75</v>
      </c>
      <c r="K26" s="56" t="s">
        <v>75</v>
      </c>
      <c r="L26" s="56" t="s">
        <v>75</v>
      </c>
      <c r="M26" s="56" t="s">
        <v>75</v>
      </c>
      <c r="N26" s="56" t="s">
        <v>75</v>
      </c>
      <c r="O26" s="64">
        <v>29271887.66</v>
      </c>
      <c r="P26" s="64">
        <v>0</v>
      </c>
      <c r="Q26" s="64">
        <v>0</v>
      </c>
      <c r="R26" s="64">
        <v>0</v>
      </c>
      <c r="S26" s="64">
        <v>0</v>
      </c>
      <c r="T26" s="64">
        <v>0</v>
      </c>
      <c r="U26" s="64">
        <v>0</v>
      </c>
      <c r="V26" s="64">
        <v>0</v>
      </c>
      <c r="W26" s="64">
        <v>0</v>
      </c>
      <c r="X26" s="56" t="s">
        <v>118</v>
      </c>
      <c r="Y26" s="56" t="s">
        <v>119</v>
      </c>
      <c r="Z26" s="56" t="s">
        <v>120</v>
      </c>
    </row>
    <row r="27" spans="1:26" hidden="1" x14ac:dyDescent="0.25">
      <c r="A27" s="56" t="s">
        <v>78</v>
      </c>
      <c r="B27" s="56" t="s">
        <v>87</v>
      </c>
      <c r="C27" s="56" t="s">
        <v>81</v>
      </c>
      <c r="D27" s="56" t="s">
        <v>75</v>
      </c>
      <c r="E27" s="56" t="s">
        <v>75</v>
      </c>
      <c r="F27" s="56" t="s">
        <v>75</v>
      </c>
      <c r="G27" s="56" t="s">
        <v>76</v>
      </c>
      <c r="H27" s="56" t="s">
        <v>75</v>
      </c>
      <c r="I27" s="56" t="s">
        <v>75</v>
      </c>
      <c r="J27" s="56" t="s">
        <v>75</v>
      </c>
      <c r="K27" s="56" t="s">
        <v>75</v>
      </c>
      <c r="L27" s="56" t="s">
        <v>75</v>
      </c>
      <c r="M27" s="56" t="s">
        <v>76</v>
      </c>
      <c r="N27" s="56" t="s">
        <v>75</v>
      </c>
      <c r="O27" s="64">
        <v>51352.02</v>
      </c>
      <c r="P27" s="64">
        <v>51352.02</v>
      </c>
      <c r="Q27" s="64">
        <v>0</v>
      </c>
      <c r="R27" s="64">
        <v>0</v>
      </c>
      <c r="S27" s="64">
        <v>0</v>
      </c>
      <c r="T27" s="64">
        <v>0</v>
      </c>
      <c r="U27" s="64">
        <v>0</v>
      </c>
      <c r="V27" s="64">
        <v>0</v>
      </c>
      <c r="W27" s="64">
        <v>0</v>
      </c>
      <c r="X27" s="56" t="s">
        <v>118</v>
      </c>
      <c r="Y27" s="56" t="s">
        <v>119</v>
      </c>
      <c r="Z27" s="56" t="s">
        <v>120</v>
      </c>
    </row>
    <row r="28" spans="1:26" hidden="1" x14ac:dyDescent="0.25">
      <c r="A28" s="56" t="s">
        <v>78</v>
      </c>
      <c r="B28" s="56" t="s">
        <v>87</v>
      </c>
      <c r="C28" s="56" t="s">
        <v>81</v>
      </c>
      <c r="D28" s="56" t="s">
        <v>75</v>
      </c>
      <c r="E28" s="56" t="s">
        <v>75</v>
      </c>
      <c r="F28" s="56" t="s">
        <v>75</v>
      </c>
      <c r="G28" s="56" t="s">
        <v>76</v>
      </c>
      <c r="H28" s="56" t="s">
        <v>75</v>
      </c>
      <c r="I28" s="56" t="s">
        <v>75</v>
      </c>
      <c r="J28" s="56" t="s">
        <v>75</v>
      </c>
      <c r="K28" s="56" t="s">
        <v>75</v>
      </c>
      <c r="L28" s="56" t="s">
        <v>75</v>
      </c>
      <c r="M28" s="56" t="s">
        <v>75</v>
      </c>
      <c r="N28" s="56" t="s">
        <v>75</v>
      </c>
      <c r="O28" s="64">
        <v>61349269.280000001</v>
      </c>
      <c r="P28" s="64">
        <v>61349269.280000001</v>
      </c>
      <c r="Q28" s="64">
        <v>7208362.7581398701</v>
      </c>
      <c r="R28" s="64">
        <v>0</v>
      </c>
      <c r="S28" s="64">
        <v>0</v>
      </c>
      <c r="T28" s="64">
        <v>0</v>
      </c>
      <c r="U28" s="64">
        <v>0</v>
      </c>
      <c r="V28" s="64">
        <v>0</v>
      </c>
      <c r="W28" s="64">
        <v>0</v>
      </c>
      <c r="X28" s="56" t="s">
        <v>118</v>
      </c>
      <c r="Y28" s="56" t="s">
        <v>119</v>
      </c>
      <c r="Z28" s="56" t="s">
        <v>120</v>
      </c>
    </row>
    <row r="29" spans="1:26" hidden="1" x14ac:dyDescent="0.25">
      <c r="A29" s="56" t="s">
        <v>78</v>
      </c>
      <c r="B29" s="56" t="s">
        <v>87</v>
      </c>
      <c r="C29" s="56" t="s">
        <v>81</v>
      </c>
      <c r="D29" s="56" t="s">
        <v>75</v>
      </c>
      <c r="E29" s="56" t="s">
        <v>76</v>
      </c>
      <c r="F29" s="56" t="s">
        <v>75</v>
      </c>
      <c r="G29" s="56" t="s">
        <v>75</v>
      </c>
      <c r="H29" s="56" t="s">
        <v>75</v>
      </c>
      <c r="I29" s="56" t="s">
        <v>75</v>
      </c>
      <c r="J29" s="56" t="s">
        <v>75</v>
      </c>
      <c r="K29" s="56" t="s">
        <v>75</v>
      </c>
      <c r="L29" s="56" t="s">
        <v>75</v>
      </c>
      <c r="M29" s="56" t="s">
        <v>75</v>
      </c>
      <c r="N29" s="56" t="s">
        <v>75</v>
      </c>
      <c r="O29" s="64">
        <v>877.59</v>
      </c>
      <c r="P29" s="64">
        <v>877.59</v>
      </c>
      <c r="Q29" s="64">
        <v>0</v>
      </c>
      <c r="R29" s="64">
        <v>0</v>
      </c>
      <c r="S29" s="64">
        <v>0</v>
      </c>
      <c r="T29" s="64">
        <v>0</v>
      </c>
      <c r="U29" s="64">
        <v>0</v>
      </c>
      <c r="V29" s="64">
        <v>0</v>
      </c>
      <c r="W29" s="64">
        <v>0</v>
      </c>
      <c r="X29" s="56" t="s">
        <v>118</v>
      </c>
      <c r="Y29" s="56" t="s">
        <v>119</v>
      </c>
      <c r="Z29" s="56" t="s">
        <v>120</v>
      </c>
    </row>
    <row r="30" spans="1:26" hidden="1" x14ac:dyDescent="0.25">
      <c r="A30" s="56" t="s">
        <v>78</v>
      </c>
      <c r="B30" s="56" t="s">
        <v>87</v>
      </c>
      <c r="C30" s="56" t="s">
        <v>81</v>
      </c>
      <c r="D30" s="56" t="s">
        <v>75</v>
      </c>
      <c r="E30" s="56" t="s">
        <v>75</v>
      </c>
      <c r="F30" s="56" t="s">
        <v>75</v>
      </c>
      <c r="G30" s="56" t="s">
        <v>75</v>
      </c>
      <c r="H30" s="56" t="s">
        <v>75</v>
      </c>
      <c r="I30" s="56" t="s">
        <v>75</v>
      </c>
      <c r="J30" s="56" t="s">
        <v>75</v>
      </c>
      <c r="K30" s="56" t="s">
        <v>75</v>
      </c>
      <c r="L30" s="56" t="s">
        <v>75</v>
      </c>
      <c r="M30" s="56" t="s">
        <v>76</v>
      </c>
      <c r="N30" s="56" t="s">
        <v>75</v>
      </c>
      <c r="O30" s="64">
        <v>298760.06</v>
      </c>
      <c r="P30" s="64">
        <v>298760.06</v>
      </c>
      <c r="Q30" s="64">
        <v>0</v>
      </c>
      <c r="R30" s="64">
        <v>0</v>
      </c>
      <c r="S30" s="64">
        <v>0</v>
      </c>
      <c r="T30" s="64">
        <v>0</v>
      </c>
      <c r="U30" s="64">
        <v>0</v>
      </c>
      <c r="V30" s="64">
        <v>0</v>
      </c>
      <c r="W30" s="64">
        <v>0</v>
      </c>
      <c r="X30" s="56" t="s">
        <v>118</v>
      </c>
      <c r="Y30" s="56" t="s">
        <v>119</v>
      </c>
      <c r="Z30" s="56" t="s">
        <v>120</v>
      </c>
    </row>
    <row r="31" spans="1:26" hidden="1" x14ac:dyDescent="0.25">
      <c r="A31" s="56" t="s">
        <v>78</v>
      </c>
      <c r="B31" s="56" t="s">
        <v>87</v>
      </c>
      <c r="C31" s="56" t="s">
        <v>81</v>
      </c>
      <c r="D31" s="56" t="s">
        <v>75</v>
      </c>
      <c r="E31" s="56" t="s">
        <v>75</v>
      </c>
      <c r="F31" s="56" t="s">
        <v>75</v>
      </c>
      <c r="G31" s="56" t="s">
        <v>75</v>
      </c>
      <c r="H31" s="56" t="s">
        <v>75</v>
      </c>
      <c r="I31" s="56" t="s">
        <v>75</v>
      </c>
      <c r="J31" s="56" t="s">
        <v>75</v>
      </c>
      <c r="K31" s="56" t="s">
        <v>75</v>
      </c>
      <c r="L31" s="56" t="s">
        <v>75</v>
      </c>
      <c r="M31" s="56" t="s">
        <v>75</v>
      </c>
      <c r="N31" s="56" t="s">
        <v>75</v>
      </c>
      <c r="O31" s="64">
        <v>9708731.5800000001</v>
      </c>
      <c r="P31" s="64">
        <v>9708731.5800000001</v>
      </c>
      <c r="Q31" s="64">
        <v>0</v>
      </c>
      <c r="R31" s="64">
        <v>0</v>
      </c>
      <c r="S31" s="64">
        <v>0</v>
      </c>
      <c r="T31" s="64">
        <v>0</v>
      </c>
      <c r="U31" s="64">
        <v>0</v>
      </c>
      <c r="V31" s="64">
        <v>0</v>
      </c>
      <c r="W31" s="64">
        <v>0</v>
      </c>
      <c r="X31" s="56" t="s">
        <v>118</v>
      </c>
      <c r="Y31" s="56" t="s">
        <v>119</v>
      </c>
      <c r="Z31" s="56" t="s">
        <v>120</v>
      </c>
    </row>
    <row r="32" spans="1:26" hidden="1" x14ac:dyDescent="0.25">
      <c r="A32" s="56" t="s">
        <v>78</v>
      </c>
      <c r="B32" s="56" t="s">
        <v>87</v>
      </c>
      <c r="C32" s="56" t="s">
        <v>80</v>
      </c>
      <c r="D32" s="56" t="s">
        <v>75</v>
      </c>
      <c r="E32" s="56" t="s">
        <v>75</v>
      </c>
      <c r="F32" s="56" t="s">
        <v>75</v>
      </c>
      <c r="G32" s="56" t="s">
        <v>75</v>
      </c>
      <c r="H32" s="56" t="s">
        <v>75</v>
      </c>
      <c r="I32" s="56" t="s">
        <v>75</v>
      </c>
      <c r="J32" s="56" t="s">
        <v>75</v>
      </c>
      <c r="K32" s="56" t="s">
        <v>75</v>
      </c>
      <c r="L32" s="56" t="s">
        <v>75</v>
      </c>
      <c r="M32" s="56" t="s">
        <v>75</v>
      </c>
      <c r="N32" s="56" t="s">
        <v>75</v>
      </c>
      <c r="O32" s="64">
        <v>80760741.280000001</v>
      </c>
      <c r="P32" s="64">
        <v>0</v>
      </c>
      <c r="Q32" s="64">
        <v>0</v>
      </c>
      <c r="R32" s="64">
        <v>0</v>
      </c>
      <c r="S32" s="64">
        <v>0</v>
      </c>
      <c r="T32" s="64">
        <v>0</v>
      </c>
      <c r="U32" s="64">
        <v>0</v>
      </c>
      <c r="V32" s="64">
        <v>0</v>
      </c>
      <c r="W32" s="64">
        <v>0</v>
      </c>
      <c r="X32" s="56" t="s">
        <v>118</v>
      </c>
      <c r="Y32" s="56" t="s">
        <v>119</v>
      </c>
      <c r="Z32" s="56" t="s">
        <v>120</v>
      </c>
    </row>
    <row r="33" spans="1:26" hidden="1" x14ac:dyDescent="0.25">
      <c r="A33" s="56" t="s">
        <v>78</v>
      </c>
      <c r="B33" s="56" t="s">
        <v>87</v>
      </c>
      <c r="C33" s="56" t="s">
        <v>79</v>
      </c>
      <c r="D33" s="56" t="s">
        <v>75</v>
      </c>
      <c r="E33" s="56" t="s">
        <v>75</v>
      </c>
      <c r="F33" s="56" t="s">
        <v>75</v>
      </c>
      <c r="G33" s="56" t="s">
        <v>75</v>
      </c>
      <c r="H33" s="56" t="s">
        <v>75</v>
      </c>
      <c r="I33" s="56" t="s">
        <v>75</v>
      </c>
      <c r="J33" s="56" t="s">
        <v>75</v>
      </c>
      <c r="K33" s="56" t="s">
        <v>75</v>
      </c>
      <c r="L33" s="56" t="s">
        <v>75</v>
      </c>
      <c r="M33" s="56" t="s">
        <v>75</v>
      </c>
      <c r="N33" s="56" t="s">
        <v>76</v>
      </c>
      <c r="O33" s="64">
        <v>124571559.95999999</v>
      </c>
      <c r="P33" s="64">
        <v>0</v>
      </c>
      <c r="Q33" s="64">
        <v>0</v>
      </c>
      <c r="R33" s="64">
        <v>0</v>
      </c>
      <c r="S33" s="64">
        <v>0</v>
      </c>
      <c r="T33" s="64">
        <v>0</v>
      </c>
      <c r="U33" s="64">
        <v>0</v>
      </c>
      <c r="V33" s="64">
        <v>0</v>
      </c>
      <c r="W33" s="64">
        <v>0</v>
      </c>
      <c r="X33" s="56" t="s">
        <v>118</v>
      </c>
      <c r="Y33" s="56" t="s">
        <v>119</v>
      </c>
      <c r="Z33" s="56" t="s">
        <v>120</v>
      </c>
    </row>
    <row r="34" spans="1:26" hidden="1" x14ac:dyDescent="0.25">
      <c r="A34" s="56" t="s">
        <v>78</v>
      </c>
      <c r="B34" s="56" t="s">
        <v>87</v>
      </c>
      <c r="C34" s="56" t="s">
        <v>108</v>
      </c>
      <c r="D34" s="56" t="s">
        <v>75</v>
      </c>
      <c r="E34" s="56" t="s">
        <v>75</v>
      </c>
      <c r="F34" s="56" t="s">
        <v>75</v>
      </c>
      <c r="G34" s="56" t="s">
        <v>75</v>
      </c>
      <c r="H34" s="56" t="s">
        <v>75</v>
      </c>
      <c r="I34" s="56" t="s">
        <v>75</v>
      </c>
      <c r="J34" s="56" t="s">
        <v>75</v>
      </c>
      <c r="K34" s="56" t="s">
        <v>75</v>
      </c>
      <c r="L34" s="56" t="s">
        <v>75</v>
      </c>
      <c r="M34" s="56" t="s">
        <v>75</v>
      </c>
      <c r="N34" s="56" t="s">
        <v>75</v>
      </c>
      <c r="O34" s="64">
        <v>475805488.31999999</v>
      </c>
      <c r="P34" s="64">
        <v>0</v>
      </c>
      <c r="Q34" s="64">
        <v>0</v>
      </c>
      <c r="R34" s="64">
        <v>0</v>
      </c>
      <c r="S34" s="64">
        <v>0</v>
      </c>
      <c r="T34" s="64">
        <v>0</v>
      </c>
      <c r="U34" s="64">
        <v>0</v>
      </c>
      <c r="V34" s="64">
        <v>0</v>
      </c>
      <c r="W34" s="64">
        <v>0</v>
      </c>
      <c r="X34" s="56" t="s">
        <v>118</v>
      </c>
      <c r="Y34" s="56" t="s">
        <v>119</v>
      </c>
      <c r="Z34" s="56" t="s">
        <v>120</v>
      </c>
    </row>
    <row r="35" spans="1:26" x14ac:dyDescent="0.25">
      <c r="A35" s="56" t="s">
        <v>77</v>
      </c>
      <c r="B35" s="56" t="s">
        <v>88</v>
      </c>
      <c r="C35" s="56" t="s">
        <v>107</v>
      </c>
      <c r="D35" s="56" t="s">
        <v>76</v>
      </c>
      <c r="E35" s="56" t="s">
        <v>75</v>
      </c>
      <c r="F35" s="56" t="s">
        <v>75</v>
      </c>
      <c r="G35" s="56" t="s">
        <v>75</v>
      </c>
      <c r="H35" s="56" t="s">
        <v>75</v>
      </c>
      <c r="I35" s="56" t="s">
        <v>75</v>
      </c>
      <c r="J35" s="56" t="s">
        <v>75</v>
      </c>
      <c r="K35" s="56" t="s">
        <v>75</v>
      </c>
      <c r="L35" s="56" t="s">
        <v>75</v>
      </c>
      <c r="M35" s="56" t="s">
        <v>75</v>
      </c>
      <c r="N35" s="56" t="s">
        <v>75</v>
      </c>
      <c r="O35" s="64">
        <v>1225159.69</v>
      </c>
      <c r="P35" s="64">
        <v>1225159.69</v>
      </c>
      <c r="Q35" s="64">
        <v>0</v>
      </c>
      <c r="R35" s="64">
        <v>0</v>
      </c>
      <c r="S35" s="64">
        <v>0</v>
      </c>
      <c r="T35" s="64">
        <v>88211.49768</v>
      </c>
      <c r="U35" s="64">
        <v>0</v>
      </c>
      <c r="V35" s="64">
        <v>0</v>
      </c>
      <c r="W35" s="64">
        <v>0</v>
      </c>
      <c r="X35" s="56" t="s">
        <v>118</v>
      </c>
      <c r="Y35" s="56" t="s">
        <v>119</v>
      </c>
      <c r="Z35" s="56" t="s">
        <v>120</v>
      </c>
    </row>
    <row r="36" spans="1:26" hidden="1" x14ac:dyDescent="0.25">
      <c r="A36" s="56" t="s">
        <v>77</v>
      </c>
      <c r="B36" s="56" t="s">
        <v>88</v>
      </c>
      <c r="C36" s="56" t="s">
        <v>107</v>
      </c>
      <c r="D36" s="56" t="s">
        <v>75</v>
      </c>
      <c r="E36" s="56" t="s">
        <v>75</v>
      </c>
      <c r="F36" s="56" t="s">
        <v>75</v>
      </c>
      <c r="G36" s="56" t="s">
        <v>75</v>
      </c>
      <c r="H36" s="56" t="s">
        <v>75</v>
      </c>
      <c r="I36" s="56" t="s">
        <v>75</v>
      </c>
      <c r="J36" s="56" t="s">
        <v>75</v>
      </c>
      <c r="K36" s="56" t="s">
        <v>75</v>
      </c>
      <c r="L36" s="56" t="s">
        <v>75</v>
      </c>
      <c r="M36" s="56" t="s">
        <v>75</v>
      </c>
      <c r="N36" s="56" t="s">
        <v>75</v>
      </c>
      <c r="O36" s="64">
        <v>184234444.33000001</v>
      </c>
      <c r="P36" s="64">
        <v>184234444.33000001</v>
      </c>
      <c r="X36" s="56" t="s">
        <v>118</v>
      </c>
      <c r="Y36" s="56" t="s">
        <v>119</v>
      </c>
      <c r="Z36" s="56" t="s">
        <v>120</v>
      </c>
    </row>
    <row r="37" spans="1:26" hidden="1" x14ac:dyDescent="0.25">
      <c r="A37" s="56" t="s">
        <v>77</v>
      </c>
      <c r="B37" s="56" t="s">
        <v>88</v>
      </c>
      <c r="C37" s="56" t="s">
        <v>80</v>
      </c>
      <c r="D37" s="56" t="s">
        <v>76</v>
      </c>
      <c r="E37" s="56" t="s">
        <v>75</v>
      </c>
      <c r="F37" s="56" t="s">
        <v>75</v>
      </c>
      <c r="G37" s="56" t="s">
        <v>75</v>
      </c>
      <c r="H37" s="56" t="s">
        <v>75</v>
      </c>
      <c r="I37" s="56" t="s">
        <v>75</v>
      </c>
      <c r="J37" s="56" t="s">
        <v>75</v>
      </c>
      <c r="K37" s="56" t="s">
        <v>75</v>
      </c>
      <c r="L37" s="56" t="s">
        <v>75</v>
      </c>
      <c r="M37" s="56" t="s">
        <v>75</v>
      </c>
      <c r="N37" s="56" t="s">
        <v>75</v>
      </c>
      <c r="O37" s="64">
        <v>52418637.25</v>
      </c>
      <c r="P37" s="64">
        <v>10080103.943174999</v>
      </c>
      <c r="Q37" s="64">
        <v>0</v>
      </c>
      <c r="R37" s="64">
        <v>0</v>
      </c>
      <c r="S37" s="64">
        <v>0</v>
      </c>
      <c r="T37" s="64">
        <v>0</v>
      </c>
      <c r="U37" s="64">
        <v>0</v>
      </c>
      <c r="V37" s="64">
        <v>0</v>
      </c>
      <c r="W37" s="64">
        <v>0</v>
      </c>
      <c r="X37" s="56" t="s">
        <v>118</v>
      </c>
      <c r="Y37" s="56" t="s">
        <v>119</v>
      </c>
      <c r="Z37" s="56" t="s">
        <v>120</v>
      </c>
    </row>
    <row r="38" spans="1:26" hidden="1" x14ac:dyDescent="0.25">
      <c r="A38" s="56" t="s">
        <v>77</v>
      </c>
      <c r="B38" s="56" t="s">
        <v>88</v>
      </c>
      <c r="C38" s="56" t="s">
        <v>80</v>
      </c>
      <c r="D38" s="56" t="s">
        <v>75</v>
      </c>
      <c r="E38" s="56" t="s">
        <v>75</v>
      </c>
      <c r="F38" s="56" t="s">
        <v>75</v>
      </c>
      <c r="G38" s="56" t="s">
        <v>75</v>
      </c>
      <c r="H38" s="56" t="s">
        <v>75</v>
      </c>
      <c r="I38" s="56" t="s">
        <v>75</v>
      </c>
      <c r="J38" s="56" t="s">
        <v>75</v>
      </c>
      <c r="K38" s="56" t="s">
        <v>75</v>
      </c>
      <c r="L38" s="56" t="s">
        <v>75</v>
      </c>
      <c r="M38" s="56" t="s">
        <v>75</v>
      </c>
      <c r="N38" s="56" t="s">
        <v>75</v>
      </c>
      <c r="O38" s="64">
        <v>19282882.760000002</v>
      </c>
      <c r="P38" s="64">
        <v>0</v>
      </c>
      <c r="Q38" s="64">
        <v>0</v>
      </c>
      <c r="R38" s="64">
        <v>0</v>
      </c>
      <c r="S38" s="64">
        <v>0</v>
      </c>
      <c r="T38" s="64">
        <v>0</v>
      </c>
      <c r="U38" s="64">
        <v>0</v>
      </c>
      <c r="V38" s="64">
        <v>0</v>
      </c>
      <c r="W38" s="64">
        <v>0</v>
      </c>
      <c r="X38" s="56" t="s">
        <v>118</v>
      </c>
      <c r="Y38" s="56" t="s">
        <v>119</v>
      </c>
      <c r="Z38" s="56" t="s">
        <v>120</v>
      </c>
    </row>
    <row r="39" spans="1:26" hidden="1" x14ac:dyDescent="0.25">
      <c r="A39" s="56" t="s">
        <v>77</v>
      </c>
      <c r="B39" s="56" t="s">
        <v>88</v>
      </c>
      <c r="C39" s="56" t="s">
        <v>108</v>
      </c>
      <c r="D39" s="56" t="s">
        <v>75</v>
      </c>
      <c r="E39" s="56" t="s">
        <v>75</v>
      </c>
      <c r="F39" s="56" t="s">
        <v>75</v>
      </c>
      <c r="G39" s="56" t="s">
        <v>75</v>
      </c>
      <c r="H39" s="56" t="s">
        <v>76</v>
      </c>
      <c r="I39" s="56" t="s">
        <v>75</v>
      </c>
      <c r="J39" s="56" t="s">
        <v>75</v>
      </c>
      <c r="K39" s="56" t="s">
        <v>75</v>
      </c>
      <c r="L39" s="56" t="s">
        <v>75</v>
      </c>
      <c r="M39" s="56" t="s">
        <v>75</v>
      </c>
      <c r="N39" s="56" t="s">
        <v>75</v>
      </c>
      <c r="O39" s="64">
        <v>314855809.77999997</v>
      </c>
      <c r="P39" s="64">
        <v>0</v>
      </c>
      <c r="Q39" s="64">
        <v>0</v>
      </c>
      <c r="R39" s="64">
        <v>0</v>
      </c>
      <c r="S39" s="64">
        <v>0</v>
      </c>
      <c r="T39" s="64">
        <v>0</v>
      </c>
      <c r="U39" s="64">
        <v>0</v>
      </c>
      <c r="V39" s="64">
        <v>0</v>
      </c>
      <c r="W39" s="64">
        <v>0</v>
      </c>
      <c r="X39" s="56" t="s">
        <v>118</v>
      </c>
      <c r="Y39" s="56" t="s">
        <v>119</v>
      </c>
      <c r="Z39" s="56" t="s">
        <v>120</v>
      </c>
    </row>
    <row r="40" spans="1:26" hidden="1" x14ac:dyDescent="0.25">
      <c r="A40" s="56" t="s">
        <v>77</v>
      </c>
      <c r="B40" s="56" t="s">
        <v>88</v>
      </c>
      <c r="C40" s="56" t="s">
        <v>108</v>
      </c>
      <c r="D40" s="56" t="s">
        <v>76</v>
      </c>
      <c r="E40" s="56" t="s">
        <v>75</v>
      </c>
      <c r="F40" s="56" t="s">
        <v>75</v>
      </c>
      <c r="G40" s="56" t="s">
        <v>75</v>
      </c>
      <c r="H40" s="56" t="s">
        <v>75</v>
      </c>
      <c r="I40" s="56" t="s">
        <v>75</v>
      </c>
      <c r="J40" s="56" t="s">
        <v>75</v>
      </c>
      <c r="K40" s="56" t="s">
        <v>75</v>
      </c>
      <c r="L40" s="56" t="s">
        <v>75</v>
      </c>
      <c r="M40" s="56" t="s">
        <v>75</v>
      </c>
      <c r="N40" s="56" t="s">
        <v>75</v>
      </c>
      <c r="O40" s="64">
        <v>166198754.75999999</v>
      </c>
      <c r="P40" s="64">
        <v>0</v>
      </c>
      <c r="Q40" s="64">
        <v>0</v>
      </c>
      <c r="R40" s="64">
        <v>0</v>
      </c>
      <c r="S40" s="64">
        <v>0</v>
      </c>
      <c r="T40" s="64">
        <v>0</v>
      </c>
      <c r="U40" s="64">
        <v>0</v>
      </c>
      <c r="V40" s="64">
        <v>0</v>
      </c>
      <c r="W40" s="64">
        <v>0</v>
      </c>
      <c r="X40" s="56" t="s">
        <v>118</v>
      </c>
      <c r="Y40" s="56" t="s">
        <v>119</v>
      </c>
      <c r="Z40" s="56" t="s">
        <v>120</v>
      </c>
    </row>
    <row r="41" spans="1:26" hidden="1" x14ac:dyDescent="0.25">
      <c r="A41" s="56" t="s">
        <v>77</v>
      </c>
      <c r="B41" s="56" t="s">
        <v>88</v>
      </c>
      <c r="C41" s="56" t="s">
        <v>108</v>
      </c>
      <c r="D41" s="56" t="s">
        <v>75</v>
      </c>
      <c r="E41" s="56" t="s">
        <v>75</v>
      </c>
      <c r="F41" s="56" t="s">
        <v>75</v>
      </c>
      <c r="G41" s="56" t="s">
        <v>75</v>
      </c>
      <c r="H41" s="56" t="s">
        <v>75</v>
      </c>
      <c r="I41" s="56" t="s">
        <v>76</v>
      </c>
      <c r="J41" s="56" t="s">
        <v>75</v>
      </c>
      <c r="K41" s="56" t="s">
        <v>75</v>
      </c>
      <c r="L41" s="56" t="s">
        <v>75</v>
      </c>
      <c r="M41" s="56" t="s">
        <v>75</v>
      </c>
      <c r="N41" s="56" t="s">
        <v>75</v>
      </c>
      <c r="O41" s="64">
        <v>589375582.54999995</v>
      </c>
      <c r="P41" s="64">
        <v>0</v>
      </c>
      <c r="Q41" s="64">
        <v>0</v>
      </c>
      <c r="R41" s="64">
        <v>0</v>
      </c>
      <c r="S41" s="64">
        <v>0</v>
      </c>
      <c r="T41" s="64">
        <v>0</v>
      </c>
      <c r="U41" s="64">
        <v>0</v>
      </c>
      <c r="V41" s="64">
        <v>0</v>
      </c>
      <c r="W41" s="64">
        <v>0</v>
      </c>
      <c r="X41" s="56" t="s">
        <v>118</v>
      </c>
      <c r="Y41" s="56" t="s">
        <v>119</v>
      </c>
      <c r="Z41" s="56" t="s">
        <v>120</v>
      </c>
    </row>
    <row r="42" spans="1:26" hidden="1" x14ac:dyDescent="0.25">
      <c r="A42" s="56" t="s">
        <v>77</v>
      </c>
      <c r="B42" s="56" t="s">
        <v>88</v>
      </c>
      <c r="C42" s="56" t="s">
        <v>108</v>
      </c>
      <c r="D42" s="56" t="s">
        <v>75</v>
      </c>
      <c r="E42" s="56" t="s">
        <v>75</v>
      </c>
      <c r="F42" s="56" t="s">
        <v>75</v>
      </c>
      <c r="G42" s="56" t="s">
        <v>75</v>
      </c>
      <c r="H42" s="56" t="s">
        <v>75</v>
      </c>
      <c r="I42" s="56" t="s">
        <v>75</v>
      </c>
      <c r="J42" s="56" t="s">
        <v>76</v>
      </c>
      <c r="K42" s="56" t="s">
        <v>75</v>
      </c>
      <c r="L42" s="56" t="s">
        <v>75</v>
      </c>
      <c r="M42" s="56" t="s">
        <v>75</v>
      </c>
      <c r="N42" s="56" t="s">
        <v>75</v>
      </c>
      <c r="O42" s="64">
        <v>857216039.23000002</v>
      </c>
      <c r="P42" s="64">
        <v>0</v>
      </c>
      <c r="Q42" s="64">
        <v>0</v>
      </c>
      <c r="R42" s="64">
        <v>0</v>
      </c>
      <c r="S42" s="64">
        <v>0</v>
      </c>
      <c r="T42" s="64">
        <v>0</v>
      </c>
      <c r="U42" s="64">
        <v>0</v>
      </c>
      <c r="V42" s="64">
        <v>0</v>
      </c>
      <c r="W42" s="64">
        <v>0</v>
      </c>
      <c r="X42" s="56" t="s">
        <v>118</v>
      </c>
      <c r="Y42" s="56" t="s">
        <v>119</v>
      </c>
      <c r="Z42" s="56" t="s">
        <v>120</v>
      </c>
    </row>
    <row r="43" spans="1:26" hidden="1" x14ac:dyDescent="0.25">
      <c r="A43" s="56" t="s">
        <v>77</v>
      </c>
      <c r="B43" s="56" t="s">
        <v>88</v>
      </c>
      <c r="C43" s="56" t="s">
        <v>108</v>
      </c>
      <c r="D43" s="56" t="s">
        <v>75</v>
      </c>
      <c r="E43" s="56" t="s">
        <v>75</v>
      </c>
      <c r="F43" s="56" t="s">
        <v>76</v>
      </c>
      <c r="G43" s="56" t="s">
        <v>75</v>
      </c>
      <c r="H43" s="56" t="s">
        <v>76</v>
      </c>
      <c r="I43" s="56" t="s">
        <v>75</v>
      </c>
      <c r="J43" s="56" t="s">
        <v>75</v>
      </c>
      <c r="K43" s="56" t="s">
        <v>75</v>
      </c>
      <c r="L43" s="56" t="s">
        <v>75</v>
      </c>
      <c r="M43" s="56" t="s">
        <v>75</v>
      </c>
      <c r="N43" s="56" t="s">
        <v>75</v>
      </c>
      <c r="O43" s="64">
        <v>76028243.260000005</v>
      </c>
      <c r="P43" s="64">
        <v>0</v>
      </c>
      <c r="Q43" s="64">
        <v>0</v>
      </c>
      <c r="R43" s="64">
        <v>0</v>
      </c>
      <c r="S43" s="64">
        <v>0</v>
      </c>
      <c r="T43" s="64">
        <v>0</v>
      </c>
      <c r="U43" s="64">
        <v>0</v>
      </c>
      <c r="V43" s="64">
        <v>0</v>
      </c>
      <c r="W43" s="64">
        <v>0</v>
      </c>
      <c r="X43" s="56" t="s">
        <v>118</v>
      </c>
      <c r="Y43" s="56" t="s">
        <v>119</v>
      </c>
      <c r="Z43" s="56" t="s">
        <v>120</v>
      </c>
    </row>
    <row r="44" spans="1:26" hidden="1" x14ac:dyDescent="0.25">
      <c r="A44" s="56" t="s">
        <v>77</v>
      </c>
      <c r="B44" s="56" t="s">
        <v>88</v>
      </c>
      <c r="C44" s="56" t="s">
        <v>108</v>
      </c>
      <c r="D44" s="56" t="s">
        <v>75</v>
      </c>
      <c r="E44" s="56" t="s">
        <v>75</v>
      </c>
      <c r="F44" s="56" t="s">
        <v>75</v>
      </c>
      <c r="G44" s="56" t="s">
        <v>75</v>
      </c>
      <c r="H44" s="56" t="s">
        <v>75</v>
      </c>
      <c r="I44" s="56" t="s">
        <v>75</v>
      </c>
      <c r="J44" s="56" t="s">
        <v>75</v>
      </c>
      <c r="K44" s="56" t="s">
        <v>75</v>
      </c>
      <c r="L44" s="56" t="s">
        <v>75</v>
      </c>
      <c r="M44" s="56" t="s">
        <v>75</v>
      </c>
      <c r="N44" s="56" t="s">
        <v>75</v>
      </c>
      <c r="O44" s="64">
        <v>1332159611.5599999</v>
      </c>
      <c r="P44" s="64">
        <v>0</v>
      </c>
      <c r="Q44" s="64">
        <v>0</v>
      </c>
      <c r="R44" s="64">
        <v>0</v>
      </c>
      <c r="S44" s="64">
        <v>0</v>
      </c>
      <c r="T44" s="64">
        <v>0</v>
      </c>
      <c r="U44" s="64">
        <v>0</v>
      </c>
      <c r="V44" s="64">
        <v>0</v>
      </c>
      <c r="W44" s="64">
        <v>0</v>
      </c>
      <c r="X44" s="56" t="s">
        <v>118</v>
      </c>
      <c r="Y44" s="56" t="s">
        <v>119</v>
      </c>
      <c r="Z44" s="56" t="s">
        <v>120</v>
      </c>
    </row>
    <row r="45" spans="1:26" hidden="1" x14ac:dyDescent="0.25">
      <c r="A45" s="56" t="s">
        <v>77</v>
      </c>
      <c r="B45" s="56" t="s">
        <v>87</v>
      </c>
      <c r="C45" s="56" t="s">
        <v>107</v>
      </c>
      <c r="D45" s="56" t="s">
        <v>75</v>
      </c>
      <c r="E45" s="56" t="s">
        <v>75</v>
      </c>
      <c r="F45" s="56" t="s">
        <v>75</v>
      </c>
      <c r="G45" s="56" t="s">
        <v>75</v>
      </c>
      <c r="H45" s="56" t="s">
        <v>75</v>
      </c>
      <c r="I45" s="56" t="s">
        <v>75</v>
      </c>
      <c r="J45" s="56" t="s">
        <v>75</v>
      </c>
      <c r="K45" s="56" t="s">
        <v>75</v>
      </c>
      <c r="L45" s="56" t="s">
        <v>75</v>
      </c>
      <c r="M45" s="56" t="s">
        <v>75</v>
      </c>
      <c r="N45" s="56" t="s">
        <v>75</v>
      </c>
      <c r="O45" s="64">
        <v>0.69</v>
      </c>
      <c r="P45" s="64">
        <v>0.69</v>
      </c>
      <c r="X45" s="56" t="s">
        <v>118</v>
      </c>
      <c r="Y45" s="56" t="s">
        <v>119</v>
      </c>
      <c r="Z45" s="56" t="s">
        <v>120</v>
      </c>
    </row>
    <row r="46" spans="1:26" hidden="1" x14ac:dyDescent="0.25">
      <c r="A46" s="56" t="s">
        <v>77</v>
      </c>
      <c r="B46" s="56" t="s">
        <v>87</v>
      </c>
      <c r="C46" s="56" t="s">
        <v>80</v>
      </c>
      <c r="D46" s="56" t="s">
        <v>75</v>
      </c>
      <c r="E46" s="56" t="s">
        <v>75</v>
      </c>
      <c r="F46" s="56" t="s">
        <v>75</v>
      </c>
      <c r="G46" s="56" t="s">
        <v>75</v>
      </c>
      <c r="H46" s="56" t="s">
        <v>75</v>
      </c>
      <c r="I46" s="56" t="s">
        <v>75</v>
      </c>
      <c r="J46" s="56" t="s">
        <v>75</v>
      </c>
      <c r="K46" s="56" t="s">
        <v>75</v>
      </c>
      <c r="L46" s="56" t="s">
        <v>75</v>
      </c>
      <c r="M46" s="56" t="s">
        <v>75</v>
      </c>
      <c r="N46" s="56" t="s">
        <v>75</v>
      </c>
      <c r="O46" s="64">
        <v>28421093.34</v>
      </c>
      <c r="P46" s="64">
        <v>0</v>
      </c>
      <c r="Q46" s="64">
        <v>0</v>
      </c>
      <c r="R46" s="64">
        <v>0</v>
      </c>
      <c r="S46" s="64">
        <v>0</v>
      </c>
      <c r="T46" s="64">
        <v>0</v>
      </c>
      <c r="U46" s="64">
        <v>0</v>
      </c>
      <c r="V46" s="64">
        <v>0</v>
      </c>
      <c r="W46" s="64">
        <v>0</v>
      </c>
      <c r="X46" s="56" t="s">
        <v>118</v>
      </c>
      <c r="Y46" s="56" t="s">
        <v>119</v>
      </c>
      <c r="Z46" s="56" t="s">
        <v>120</v>
      </c>
    </row>
    <row r="47" spans="1:26" hidden="1" x14ac:dyDescent="0.25">
      <c r="A47" s="56" t="s">
        <v>77</v>
      </c>
      <c r="B47" s="56" t="s">
        <v>87</v>
      </c>
      <c r="C47" s="56" t="s">
        <v>108</v>
      </c>
      <c r="D47" s="56" t="s">
        <v>75</v>
      </c>
      <c r="E47" s="56" t="s">
        <v>75</v>
      </c>
      <c r="F47" s="56" t="s">
        <v>75</v>
      </c>
      <c r="G47" s="56" t="s">
        <v>75</v>
      </c>
      <c r="H47" s="56" t="s">
        <v>75</v>
      </c>
      <c r="I47" s="56" t="s">
        <v>75</v>
      </c>
      <c r="J47" s="56" t="s">
        <v>75</v>
      </c>
      <c r="K47" s="56" t="s">
        <v>75</v>
      </c>
      <c r="L47" s="56" t="s">
        <v>75</v>
      </c>
      <c r="M47" s="56" t="s">
        <v>75</v>
      </c>
      <c r="N47" s="56" t="s">
        <v>75</v>
      </c>
      <c r="O47" s="64">
        <v>60513924.640000001</v>
      </c>
      <c r="P47" s="64">
        <v>0</v>
      </c>
      <c r="Q47" s="64">
        <v>0</v>
      </c>
      <c r="R47" s="64">
        <v>0</v>
      </c>
      <c r="S47" s="64">
        <v>0</v>
      </c>
      <c r="T47" s="64">
        <v>0</v>
      </c>
      <c r="U47" s="64">
        <v>0</v>
      </c>
      <c r="V47" s="64">
        <v>0</v>
      </c>
      <c r="W47" s="64">
        <v>0</v>
      </c>
      <c r="X47" s="56" t="s">
        <v>118</v>
      </c>
      <c r="Y47" s="56" t="s">
        <v>119</v>
      </c>
      <c r="Z47" s="56" t="s">
        <v>120</v>
      </c>
    </row>
    <row r="48" spans="1:26" x14ac:dyDescent="0.25">
      <c r="A48" s="56" t="s">
        <v>74</v>
      </c>
      <c r="B48" s="56" t="s">
        <v>88</v>
      </c>
      <c r="C48" s="56" t="s">
        <v>107</v>
      </c>
      <c r="D48" s="56" t="s">
        <v>76</v>
      </c>
      <c r="E48" s="56" t="s">
        <v>75</v>
      </c>
      <c r="F48" s="56" t="s">
        <v>75</v>
      </c>
      <c r="G48" s="56" t="s">
        <v>75</v>
      </c>
      <c r="H48" s="56" t="s">
        <v>75</v>
      </c>
      <c r="I48" s="56" t="s">
        <v>75</v>
      </c>
      <c r="J48" s="56" t="s">
        <v>75</v>
      </c>
      <c r="K48" s="56" t="s">
        <v>75</v>
      </c>
      <c r="L48" s="56" t="s">
        <v>75</v>
      </c>
      <c r="M48" s="56" t="s">
        <v>75</v>
      </c>
      <c r="N48" s="56" t="s">
        <v>75</v>
      </c>
      <c r="O48" s="64">
        <v>405712118.27999997</v>
      </c>
      <c r="P48" s="64">
        <v>146571002.29318199</v>
      </c>
      <c r="Q48" s="64">
        <v>103484796.211068</v>
      </c>
      <c r="R48" s="64">
        <v>4716273.8075000001</v>
      </c>
      <c r="S48" s="64">
        <v>40162036.390617996</v>
      </c>
      <c r="T48" s="64">
        <v>21860.231877999999</v>
      </c>
      <c r="U48" s="64">
        <v>0</v>
      </c>
      <c r="V48" s="64">
        <v>0</v>
      </c>
      <c r="W48" s="64">
        <v>0</v>
      </c>
      <c r="X48" s="56" t="s">
        <v>118</v>
      </c>
      <c r="Y48" s="56" t="s">
        <v>119</v>
      </c>
      <c r="Z48" s="56" t="s">
        <v>120</v>
      </c>
    </row>
    <row r="49" spans="1:26" hidden="1" x14ac:dyDescent="0.25">
      <c r="A49" s="56" t="s">
        <v>74</v>
      </c>
      <c r="B49" s="56" t="s">
        <v>88</v>
      </c>
      <c r="C49" s="56" t="s">
        <v>107</v>
      </c>
      <c r="D49" s="56" t="s">
        <v>75</v>
      </c>
      <c r="E49" s="56" t="s">
        <v>75</v>
      </c>
      <c r="F49" s="56" t="s">
        <v>76</v>
      </c>
      <c r="G49" s="56" t="s">
        <v>75</v>
      </c>
      <c r="H49" s="56" t="s">
        <v>75</v>
      </c>
      <c r="I49" s="56" t="s">
        <v>75</v>
      </c>
      <c r="J49" s="56" t="s">
        <v>75</v>
      </c>
      <c r="K49" s="56" t="s">
        <v>75</v>
      </c>
      <c r="L49" s="56" t="s">
        <v>75</v>
      </c>
      <c r="M49" s="56" t="s">
        <v>75</v>
      </c>
      <c r="N49" s="56" t="s">
        <v>75</v>
      </c>
      <c r="O49" s="64">
        <v>14653047.52</v>
      </c>
      <c r="X49" s="56" t="s">
        <v>118</v>
      </c>
      <c r="Y49" s="56" t="s">
        <v>119</v>
      </c>
      <c r="Z49" s="56" t="s">
        <v>120</v>
      </c>
    </row>
    <row r="50" spans="1:26" hidden="1" x14ac:dyDescent="0.25">
      <c r="A50" s="56" t="s">
        <v>74</v>
      </c>
      <c r="B50" s="56" t="s">
        <v>88</v>
      </c>
      <c r="C50" s="56" t="s">
        <v>107</v>
      </c>
      <c r="D50" s="56" t="s">
        <v>75</v>
      </c>
      <c r="E50" s="56" t="s">
        <v>75</v>
      </c>
      <c r="F50" s="56" t="s">
        <v>75</v>
      </c>
      <c r="G50" s="56" t="s">
        <v>75</v>
      </c>
      <c r="H50" s="56" t="s">
        <v>75</v>
      </c>
      <c r="I50" s="56" t="s">
        <v>75</v>
      </c>
      <c r="J50" s="56" t="s">
        <v>75</v>
      </c>
      <c r="K50" s="56" t="s">
        <v>75</v>
      </c>
      <c r="L50" s="56" t="s">
        <v>75</v>
      </c>
      <c r="M50" s="56" t="s">
        <v>75</v>
      </c>
      <c r="N50" s="56" t="s">
        <v>75</v>
      </c>
      <c r="O50" s="64">
        <v>341967981.27999997</v>
      </c>
      <c r="P50" s="64">
        <v>0</v>
      </c>
      <c r="Q50" s="64">
        <v>0</v>
      </c>
      <c r="R50" s="64">
        <v>0</v>
      </c>
      <c r="S50" s="64">
        <v>0</v>
      </c>
      <c r="T50" s="64">
        <v>0</v>
      </c>
      <c r="U50" s="64">
        <v>0</v>
      </c>
      <c r="V50" s="64">
        <v>0</v>
      </c>
      <c r="W50" s="64">
        <v>0</v>
      </c>
      <c r="X50" s="56" t="s">
        <v>118</v>
      </c>
      <c r="Y50" s="56" t="s">
        <v>119</v>
      </c>
      <c r="Z50" s="56" t="s">
        <v>120</v>
      </c>
    </row>
    <row r="51" spans="1:26" hidden="1" x14ac:dyDescent="0.25">
      <c r="A51" s="56" t="s">
        <v>74</v>
      </c>
      <c r="B51" s="56" t="s">
        <v>88</v>
      </c>
      <c r="C51" s="56" t="s">
        <v>80</v>
      </c>
      <c r="D51" s="56" t="s">
        <v>76</v>
      </c>
      <c r="E51" s="56" t="s">
        <v>75</v>
      </c>
      <c r="F51" s="56" t="s">
        <v>75</v>
      </c>
      <c r="G51" s="56" t="s">
        <v>75</v>
      </c>
      <c r="H51" s="56" t="s">
        <v>75</v>
      </c>
      <c r="I51" s="56" t="s">
        <v>75</v>
      </c>
      <c r="J51" s="56" t="s">
        <v>75</v>
      </c>
      <c r="K51" s="56" t="s">
        <v>75</v>
      </c>
      <c r="L51" s="56" t="s">
        <v>75</v>
      </c>
      <c r="M51" s="56" t="s">
        <v>75</v>
      </c>
      <c r="N51" s="56" t="s">
        <v>75</v>
      </c>
      <c r="O51" s="64">
        <v>1544068802.3599999</v>
      </c>
      <c r="P51" s="64">
        <v>443519423.751809</v>
      </c>
      <c r="Q51" s="64">
        <v>0</v>
      </c>
      <c r="R51" s="64">
        <v>0</v>
      </c>
      <c r="S51" s="64">
        <v>0</v>
      </c>
      <c r="T51" s="64">
        <v>0</v>
      </c>
      <c r="U51" s="64">
        <v>0</v>
      </c>
      <c r="V51" s="64">
        <v>0</v>
      </c>
      <c r="W51" s="64">
        <v>0</v>
      </c>
      <c r="X51" s="56" t="s">
        <v>118</v>
      </c>
      <c r="Y51" s="56" t="s">
        <v>119</v>
      </c>
      <c r="Z51" s="56" t="s">
        <v>120</v>
      </c>
    </row>
    <row r="52" spans="1:26" hidden="1" x14ac:dyDescent="0.25">
      <c r="A52" s="56" t="s">
        <v>74</v>
      </c>
      <c r="B52" s="56" t="s">
        <v>88</v>
      </c>
      <c r="C52" s="56" t="s">
        <v>80</v>
      </c>
      <c r="D52" s="56" t="s">
        <v>75</v>
      </c>
      <c r="E52" s="56" t="s">
        <v>75</v>
      </c>
      <c r="F52" s="56" t="s">
        <v>75</v>
      </c>
      <c r="G52" s="56" t="s">
        <v>75</v>
      </c>
      <c r="H52" s="56" t="s">
        <v>75</v>
      </c>
      <c r="I52" s="56" t="s">
        <v>75</v>
      </c>
      <c r="J52" s="56" t="s">
        <v>75</v>
      </c>
      <c r="K52" s="56" t="s">
        <v>75</v>
      </c>
      <c r="L52" s="56" t="s">
        <v>75</v>
      </c>
      <c r="M52" s="56" t="s">
        <v>75</v>
      </c>
      <c r="N52" s="56" t="s">
        <v>75</v>
      </c>
      <c r="O52" s="64">
        <v>1018509996.92</v>
      </c>
      <c r="P52" s="64">
        <v>0</v>
      </c>
      <c r="Q52" s="64">
        <v>0</v>
      </c>
      <c r="R52" s="64">
        <v>0</v>
      </c>
      <c r="S52" s="64">
        <v>0</v>
      </c>
      <c r="T52" s="64">
        <v>0</v>
      </c>
      <c r="U52" s="64">
        <v>0</v>
      </c>
      <c r="V52" s="64">
        <v>0</v>
      </c>
      <c r="W52" s="64">
        <v>0</v>
      </c>
      <c r="X52" s="56" t="s">
        <v>118</v>
      </c>
      <c r="Y52" s="56" t="s">
        <v>119</v>
      </c>
      <c r="Z52" s="56" t="s">
        <v>120</v>
      </c>
    </row>
    <row r="53" spans="1:26" hidden="1" x14ac:dyDescent="0.25">
      <c r="A53" s="56" t="s">
        <v>74</v>
      </c>
      <c r="B53" s="56" t="s">
        <v>88</v>
      </c>
      <c r="C53" s="56" t="s">
        <v>79</v>
      </c>
      <c r="D53" s="56" t="s">
        <v>75</v>
      </c>
      <c r="E53" s="56" t="s">
        <v>75</v>
      </c>
      <c r="F53" s="56" t="s">
        <v>75</v>
      </c>
      <c r="G53" s="56" t="s">
        <v>75</v>
      </c>
      <c r="H53" s="56" t="s">
        <v>75</v>
      </c>
      <c r="I53" s="56" t="s">
        <v>75</v>
      </c>
      <c r="J53" s="56" t="s">
        <v>75</v>
      </c>
      <c r="K53" s="56" t="s">
        <v>75</v>
      </c>
      <c r="L53" s="56" t="s">
        <v>75</v>
      </c>
      <c r="M53" s="56" t="s">
        <v>75</v>
      </c>
      <c r="N53" s="56" t="s">
        <v>76</v>
      </c>
      <c r="O53" s="64">
        <v>26282973540.139999</v>
      </c>
      <c r="P53" s="64">
        <v>0</v>
      </c>
      <c r="Q53" s="64">
        <v>0</v>
      </c>
      <c r="R53" s="64">
        <v>0</v>
      </c>
      <c r="S53" s="64">
        <v>0</v>
      </c>
      <c r="T53" s="64">
        <v>0</v>
      </c>
      <c r="U53" s="64">
        <v>0</v>
      </c>
      <c r="V53" s="64">
        <v>0</v>
      </c>
      <c r="W53" s="64">
        <v>0</v>
      </c>
      <c r="X53" s="56" t="s">
        <v>118</v>
      </c>
      <c r="Y53" s="56" t="s">
        <v>119</v>
      </c>
      <c r="Z53" s="56" t="s">
        <v>120</v>
      </c>
    </row>
    <row r="54" spans="1:26" hidden="1" x14ac:dyDescent="0.25">
      <c r="A54" s="56" t="s">
        <v>74</v>
      </c>
      <c r="B54" s="56" t="s">
        <v>88</v>
      </c>
      <c r="C54" s="56" t="s">
        <v>79</v>
      </c>
      <c r="D54" s="56" t="s">
        <v>75</v>
      </c>
      <c r="E54" s="56" t="s">
        <v>75</v>
      </c>
      <c r="F54" s="56" t="s">
        <v>75</v>
      </c>
      <c r="G54" s="56" t="s">
        <v>75</v>
      </c>
      <c r="H54" s="56" t="s">
        <v>75</v>
      </c>
      <c r="I54" s="56" t="s">
        <v>75</v>
      </c>
      <c r="J54" s="56" t="s">
        <v>75</v>
      </c>
      <c r="K54" s="56" t="s">
        <v>76</v>
      </c>
      <c r="L54" s="56" t="s">
        <v>75</v>
      </c>
      <c r="M54" s="56" t="s">
        <v>75</v>
      </c>
      <c r="N54" s="56" t="s">
        <v>75</v>
      </c>
      <c r="O54" s="64">
        <v>14419112.460000001</v>
      </c>
      <c r="P54" s="64">
        <v>0</v>
      </c>
      <c r="Q54" s="64">
        <v>0</v>
      </c>
      <c r="R54" s="64">
        <v>0</v>
      </c>
      <c r="S54" s="64">
        <v>0</v>
      </c>
      <c r="T54" s="64">
        <v>0</v>
      </c>
      <c r="U54" s="64">
        <v>0</v>
      </c>
      <c r="V54" s="64">
        <v>0</v>
      </c>
      <c r="W54" s="64">
        <v>0</v>
      </c>
      <c r="X54" s="56" t="s">
        <v>118</v>
      </c>
      <c r="Y54" s="56" t="s">
        <v>119</v>
      </c>
      <c r="Z54" s="56" t="s">
        <v>120</v>
      </c>
    </row>
    <row r="55" spans="1:26" hidden="1" x14ac:dyDescent="0.25">
      <c r="A55" s="56" t="s">
        <v>74</v>
      </c>
      <c r="B55" s="56" t="s">
        <v>88</v>
      </c>
      <c r="C55" s="56" t="s">
        <v>79</v>
      </c>
      <c r="D55" s="56" t="s">
        <v>76</v>
      </c>
      <c r="E55" s="56" t="s">
        <v>75</v>
      </c>
      <c r="F55" s="56" t="s">
        <v>75</v>
      </c>
      <c r="G55" s="56" t="s">
        <v>75</v>
      </c>
      <c r="H55" s="56" t="s">
        <v>75</v>
      </c>
      <c r="I55" s="56" t="s">
        <v>75</v>
      </c>
      <c r="J55" s="56" t="s">
        <v>75</v>
      </c>
      <c r="K55" s="56" t="s">
        <v>75</v>
      </c>
      <c r="L55" s="56" t="s">
        <v>75</v>
      </c>
      <c r="M55" s="56" t="s">
        <v>75</v>
      </c>
      <c r="N55" s="56" t="s">
        <v>76</v>
      </c>
      <c r="O55" s="64">
        <v>30598834.239999998</v>
      </c>
      <c r="P55" s="64">
        <v>0</v>
      </c>
      <c r="Q55" s="64">
        <v>0</v>
      </c>
      <c r="R55" s="64">
        <v>0</v>
      </c>
      <c r="S55" s="64">
        <v>0</v>
      </c>
      <c r="T55" s="64">
        <v>0</v>
      </c>
      <c r="U55" s="64">
        <v>0</v>
      </c>
      <c r="V55" s="64">
        <v>0</v>
      </c>
      <c r="W55" s="64">
        <v>0</v>
      </c>
      <c r="X55" s="56" t="s">
        <v>118</v>
      </c>
      <c r="Y55" s="56" t="s">
        <v>119</v>
      </c>
      <c r="Z55" s="56" t="s">
        <v>120</v>
      </c>
    </row>
    <row r="56" spans="1:26" hidden="1" x14ac:dyDescent="0.25">
      <c r="A56" s="56" t="s">
        <v>74</v>
      </c>
      <c r="B56" s="56" t="s">
        <v>88</v>
      </c>
      <c r="C56" s="56" t="s">
        <v>108</v>
      </c>
      <c r="D56" s="56" t="s">
        <v>75</v>
      </c>
      <c r="E56" s="56" t="s">
        <v>75</v>
      </c>
      <c r="F56" s="56" t="s">
        <v>75</v>
      </c>
      <c r="G56" s="56" t="s">
        <v>75</v>
      </c>
      <c r="H56" s="56" t="s">
        <v>75</v>
      </c>
      <c r="I56" s="56" t="s">
        <v>75</v>
      </c>
      <c r="J56" s="56" t="s">
        <v>75</v>
      </c>
      <c r="K56" s="56" t="s">
        <v>75</v>
      </c>
      <c r="L56" s="56" t="s">
        <v>75</v>
      </c>
      <c r="M56" s="56" t="s">
        <v>75</v>
      </c>
      <c r="N56" s="56" t="s">
        <v>75</v>
      </c>
      <c r="O56" s="64">
        <v>2422936385.1300001</v>
      </c>
      <c r="P56" s="64">
        <v>0</v>
      </c>
      <c r="Q56" s="64">
        <v>0</v>
      </c>
      <c r="R56" s="64">
        <v>0</v>
      </c>
      <c r="S56" s="64">
        <v>0</v>
      </c>
      <c r="T56" s="64">
        <v>0</v>
      </c>
      <c r="U56" s="64">
        <v>0</v>
      </c>
      <c r="V56" s="64">
        <v>0</v>
      </c>
      <c r="W56" s="64">
        <v>0</v>
      </c>
      <c r="X56" s="56" t="s">
        <v>118</v>
      </c>
      <c r="Y56" s="56" t="s">
        <v>119</v>
      </c>
      <c r="Z56" s="56" t="s">
        <v>120</v>
      </c>
    </row>
    <row r="57" spans="1:26" hidden="1" x14ac:dyDescent="0.25">
      <c r="A57" s="56" t="s">
        <v>74</v>
      </c>
      <c r="B57" s="56" t="s">
        <v>88</v>
      </c>
      <c r="C57" s="56" t="s">
        <v>108</v>
      </c>
      <c r="D57" s="56" t="s">
        <v>76</v>
      </c>
      <c r="E57" s="56" t="s">
        <v>75</v>
      </c>
      <c r="F57" s="56" t="s">
        <v>75</v>
      </c>
      <c r="G57" s="56" t="s">
        <v>75</v>
      </c>
      <c r="H57" s="56" t="s">
        <v>75</v>
      </c>
      <c r="I57" s="56" t="s">
        <v>75</v>
      </c>
      <c r="J57" s="56" t="s">
        <v>75</v>
      </c>
      <c r="K57" s="56" t="s">
        <v>75</v>
      </c>
      <c r="L57" s="56" t="s">
        <v>75</v>
      </c>
      <c r="M57" s="56" t="s">
        <v>75</v>
      </c>
      <c r="N57" s="56" t="s">
        <v>75</v>
      </c>
      <c r="O57" s="64">
        <v>273116128.61000001</v>
      </c>
      <c r="P57" s="64">
        <v>29474008.606146</v>
      </c>
      <c r="Q57" s="64">
        <v>0</v>
      </c>
      <c r="R57" s="64">
        <v>0</v>
      </c>
      <c r="S57" s="64">
        <v>0</v>
      </c>
      <c r="T57" s="64">
        <v>0</v>
      </c>
      <c r="U57" s="64">
        <v>0</v>
      </c>
      <c r="V57" s="64">
        <v>0</v>
      </c>
      <c r="W57" s="64">
        <v>0</v>
      </c>
      <c r="X57" s="56" t="s">
        <v>118</v>
      </c>
      <c r="Y57" s="56" t="s">
        <v>119</v>
      </c>
      <c r="Z57" s="56" t="s">
        <v>120</v>
      </c>
    </row>
    <row r="58" spans="1:26" hidden="1" x14ac:dyDescent="0.25">
      <c r="A58" s="56" t="s">
        <v>74</v>
      </c>
      <c r="B58" s="56" t="s">
        <v>88</v>
      </c>
      <c r="C58" s="56" t="s">
        <v>108</v>
      </c>
      <c r="D58" s="56" t="s">
        <v>76</v>
      </c>
      <c r="E58" s="56" t="s">
        <v>75</v>
      </c>
      <c r="F58" s="56" t="s">
        <v>75</v>
      </c>
      <c r="G58" s="56" t="s">
        <v>75</v>
      </c>
      <c r="H58" s="56" t="s">
        <v>75</v>
      </c>
      <c r="I58" s="56" t="s">
        <v>75</v>
      </c>
      <c r="J58" s="56" t="s">
        <v>76</v>
      </c>
      <c r="K58" s="56" t="s">
        <v>75</v>
      </c>
      <c r="L58" s="56" t="s">
        <v>75</v>
      </c>
      <c r="M58" s="56" t="s">
        <v>75</v>
      </c>
      <c r="N58" s="56" t="s">
        <v>75</v>
      </c>
      <c r="O58" s="64">
        <v>0.66</v>
      </c>
      <c r="P58" s="64">
        <v>0.14718000000000001</v>
      </c>
      <c r="Q58" s="64">
        <v>0</v>
      </c>
      <c r="R58" s="64">
        <v>0</v>
      </c>
      <c r="S58" s="64">
        <v>0</v>
      </c>
      <c r="T58" s="64">
        <v>0</v>
      </c>
      <c r="U58" s="64">
        <v>0</v>
      </c>
      <c r="V58" s="64">
        <v>0</v>
      </c>
      <c r="W58" s="64">
        <v>0</v>
      </c>
      <c r="X58" s="56" t="s">
        <v>118</v>
      </c>
      <c r="Y58" s="56" t="s">
        <v>119</v>
      </c>
      <c r="Z58" s="56" t="s">
        <v>120</v>
      </c>
    </row>
    <row r="59" spans="1:26" hidden="1" x14ac:dyDescent="0.25">
      <c r="A59" s="56" t="s">
        <v>74</v>
      </c>
      <c r="B59" s="56" t="s">
        <v>88</v>
      </c>
      <c r="C59" s="56" t="s">
        <v>108</v>
      </c>
      <c r="D59" s="56" t="s">
        <v>75</v>
      </c>
      <c r="E59" s="56" t="s">
        <v>75</v>
      </c>
      <c r="F59" s="56" t="s">
        <v>75</v>
      </c>
      <c r="G59" s="56" t="s">
        <v>75</v>
      </c>
      <c r="H59" s="56" t="s">
        <v>75</v>
      </c>
      <c r="I59" s="56" t="s">
        <v>75</v>
      </c>
      <c r="J59" s="56" t="s">
        <v>76</v>
      </c>
      <c r="K59" s="56" t="s">
        <v>75</v>
      </c>
      <c r="L59" s="56" t="s">
        <v>75</v>
      </c>
      <c r="M59" s="56" t="s">
        <v>75</v>
      </c>
      <c r="N59" s="56" t="s">
        <v>75</v>
      </c>
      <c r="O59" s="64">
        <v>2498885.98</v>
      </c>
      <c r="P59" s="64">
        <v>0</v>
      </c>
      <c r="Q59" s="64">
        <v>0</v>
      </c>
      <c r="R59" s="64">
        <v>0</v>
      </c>
      <c r="S59" s="64">
        <v>0</v>
      </c>
      <c r="T59" s="64">
        <v>0</v>
      </c>
      <c r="U59" s="64">
        <v>0</v>
      </c>
      <c r="V59" s="64">
        <v>0</v>
      </c>
      <c r="W59" s="64">
        <v>0</v>
      </c>
      <c r="X59" s="56" t="s">
        <v>118</v>
      </c>
      <c r="Y59" s="56" t="s">
        <v>119</v>
      </c>
      <c r="Z59" s="56" t="s">
        <v>120</v>
      </c>
    </row>
    <row r="60" spans="1:26" hidden="1" x14ac:dyDescent="0.25">
      <c r="A60" s="56" t="s">
        <v>74</v>
      </c>
      <c r="B60" s="56" t="s">
        <v>87</v>
      </c>
      <c r="C60" s="56" t="s">
        <v>107</v>
      </c>
      <c r="D60" s="56" t="s">
        <v>75</v>
      </c>
      <c r="E60" s="56" t="s">
        <v>75</v>
      </c>
      <c r="F60" s="56" t="s">
        <v>75</v>
      </c>
      <c r="G60" s="56" t="s">
        <v>75</v>
      </c>
      <c r="H60" s="56" t="s">
        <v>75</v>
      </c>
      <c r="I60" s="56" t="s">
        <v>75</v>
      </c>
      <c r="J60" s="56" t="s">
        <v>75</v>
      </c>
      <c r="K60" s="56" t="s">
        <v>75</v>
      </c>
      <c r="L60" s="56" t="s">
        <v>75</v>
      </c>
      <c r="M60" s="56" t="s">
        <v>75</v>
      </c>
      <c r="N60" s="56" t="s">
        <v>75</v>
      </c>
      <c r="O60" s="64">
        <v>258143812.94</v>
      </c>
      <c r="P60" s="64">
        <v>0</v>
      </c>
      <c r="Q60" s="64">
        <v>0</v>
      </c>
      <c r="R60" s="64">
        <v>0</v>
      </c>
      <c r="S60" s="64">
        <v>0</v>
      </c>
      <c r="T60" s="64">
        <v>0</v>
      </c>
      <c r="U60" s="64">
        <v>0</v>
      </c>
      <c r="V60" s="64">
        <v>0</v>
      </c>
      <c r="W60" s="64">
        <v>0</v>
      </c>
      <c r="X60" s="56" t="s">
        <v>118</v>
      </c>
      <c r="Y60" s="56" t="s">
        <v>119</v>
      </c>
      <c r="Z60" s="56" t="s">
        <v>120</v>
      </c>
    </row>
    <row r="61" spans="1:26" hidden="1" x14ac:dyDescent="0.25">
      <c r="A61" s="56" t="s">
        <v>74</v>
      </c>
      <c r="B61" s="56" t="s">
        <v>87</v>
      </c>
      <c r="C61" s="56" t="s">
        <v>80</v>
      </c>
      <c r="D61" s="56" t="s">
        <v>75</v>
      </c>
      <c r="E61" s="56" t="s">
        <v>75</v>
      </c>
      <c r="F61" s="56" t="s">
        <v>75</v>
      </c>
      <c r="G61" s="56" t="s">
        <v>75</v>
      </c>
      <c r="H61" s="56" t="s">
        <v>75</v>
      </c>
      <c r="I61" s="56" t="s">
        <v>75</v>
      </c>
      <c r="J61" s="56" t="s">
        <v>75</v>
      </c>
      <c r="K61" s="56" t="s">
        <v>75</v>
      </c>
      <c r="L61" s="56" t="s">
        <v>75</v>
      </c>
      <c r="M61" s="56" t="s">
        <v>75</v>
      </c>
      <c r="N61" s="56" t="s">
        <v>75</v>
      </c>
      <c r="O61" s="64">
        <v>272414901.22000003</v>
      </c>
      <c r="P61" s="64">
        <v>0</v>
      </c>
      <c r="Q61" s="64">
        <v>0</v>
      </c>
      <c r="R61" s="64">
        <v>0</v>
      </c>
      <c r="S61" s="64">
        <v>0</v>
      </c>
      <c r="T61" s="64">
        <v>0</v>
      </c>
      <c r="U61" s="64">
        <v>0</v>
      </c>
      <c r="V61" s="64">
        <v>0</v>
      </c>
      <c r="W61" s="64">
        <v>0</v>
      </c>
      <c r="X61" s="56" t="s">
        <v>118</v>
      </c>
      <c r="Y61" s="56" t="s">
        <v>119</v>
      </c>
      <c r="Z61" s="56" t="s">
        <v>120</v>
      </c>
    </row>
    <row r="62" spans="1:26" hidden="1" x14ac:dyDescent="0.25">
      <c r="A62" s="56" t="s">
        <v>74</v>
      </c>
      <c r="B62" s="56" t="s">
        <v>87</v>
      </c>
      <c r="C62" s="56" t="s">
        <v>80</v>
      </c>
      <c r="D62" s="56" t="s">
        <v>76</v>
      </c>
      <c r="E62" s="56" t="s">
        <v>75</v>
      </c>
      <c r="F62" s="56" t="s">
        <v>75</v>
      </c>
      <c r="G62" s="56" t="s">
        <v>75</v>
      </c>
      <c r="H62" s="56" t="s">
        <v>75</v>
      </c>
      <c r="I62" s="56" t="s">
        <v>75</v>
      </c>
      <c r="J62" s="56" t="s">
        <v>75</v>
      </c>
      <c r="K62" s="56" t="s">
        <v>75</v>
      </c>
      <c r="L62" s="56" t="s">
        <v>75</v>
      </c>
      <c r="M62" s="56" t="s">
        <v>75</v>
      </c>
      <c r="N62" s="56" t="s">
        <v>75</v>
      </c>
      <c r="O62" s="64">
        <v>8761163.3399999999</v>
      </c>
      <c r="P62" s="64">
        <v>1619939.1015659999</v>
      </c>
      <c r="Q62" s="64">
        <v>0</v>
      </c>
      <c r="R62" s="64">
        <v>0</v>
      </c>
      <c r="S62" s="64">
        <v>0</v>
      </c>
      <c r="T62" s="64">
        <v>0</v>
      </c>
      <c r="U62" s="64">
        <v>0</v>
      </c>
      <c r="V62" s="64">
        <v>0</v>
      </c>
      <c r="W62" s="64">
        <v>0</v>
      </c>
      <c r="X62" s="56" t="s">
        <v>118</v>
      </c>
      <c r="Y62" s="56" t="s">
        <v>119</v>
      </c>
      <c r="Z62" s="56" t="s">
        <v>120</v>
      </c>
    </row>
    <row r="63" spans="1:26" hidden="1" x14ac:dyDescent="0.25">
      <c r="A63" s="56" t="s">
        <v>74</v>
      </c>
      <c r="B63" s="56" t="s">
        <v>87</v>
      </c>
      <c r="C63" s="56" t="s">
        <v>79</v>
      </c>
      <c r="D63" s="56" t="s">
        <v>75</v>
      </c>
      <c r="E63" s="56" t="s">
        <v>75</v>
      </c>
      <c r="F63" s="56" t="s">
        <v>75</v>
      </c>
      <c r="G63" s="56" t="s">
        <v>75</v>
      </c>
      <c r="H63" s="56" t="s">
        <v>75</v>
      </c>
      <c r="I63" s="56" t="s">
        <v>75</v>
      </c>
      <c r="J63" s="56" t="s">
        <v>75</v>
      </c>
      <c r="K63" s="56" t="s">
        <v>75</v>
      </c>
      <c r="L63" s="56" t="s">
        <v>75</v>
      </c>
      <c r="M63" s="56" t="s">
        <v>75</v>
      </c>
      <c r="N63" s="56" t="s">
        <v>76</v>
      </c>
      <c r="O63" s="64">
        <v>3989236330.1300001</v>
      </c>
      <c r="P63" s="64">
        <v>0</v>
      </c>
      <c r="Q63" s="64">
        <v>0</v>
      </c>
      <c r="R63" s="64">
        <v>0</v>
      </c>
      <c r="S63" s="64">
        <v>0</v>
      </c>
      <c r="T63" s="64">
        <v>0</v>
      </c>
      <c r="U63" s="64">
        <v>0</v>
      </c>
      <c r="V63" s="64">
        <v>0</v>
      </c>
      <c r="W63" s="64">
        <v>0</v>
      </c>
      <c r="X63" s="56" t="s">
        <v>118</v>
      </c>
      <c r="Y63" s="56" t="s">
        <v>119</v>
      </c>
      <c r="Z63" s="56" t="s">
        <v>120</v>
      </c>
    </row>
    <row r="64" spans="1:26" hidden="1" x14ac:dyDescent="0.25">
      <c r="A64" s="56" t="s">
        <v>74</v>
      </c>
      <c r="B64" s="56" t="s">
        <v>87</v>
      </c>
      <c r="C64" s="56" t="s">
        <v>108</v>
      </c>
      <c r="D64" s="56" t="s">
        <v>75</v>
      </c>
      <c r="E64" s="56" t="s">
        <v>75</v>
      </c>
      <c r="F64" s="56" t="s">
        <v>75</v>
      </c>
      <c r="G64" s="56" t="s">
        <v>75</v>
      </c>
      <c r="H64" s="56" t="s">
        <v>75</v>
      </c>
      <c r="I64" s="56" t="s">
        <v>75</v>
      </c>
      <c r="J64" s="56" t="s">
        <v>75</v>
      </c>
      <c r="K64" s="56" t="s">
        <v>75</v>
      </c>
      <c r="L64" s="56" t="s">
        <v>75</v>
      </c>
      <c r="M64" s="56" t="s">
        <v>75</v>
      </c>
      <c r="N64" s="56" t="s">
        <v>75</v>
      </c>
      <c r="O64" s="64">
        <v>720208320.50999999</v>
      </c>
      <c r="P64" s="64">
        <v>0</v>
      </c>
      <c r="Q64" s="64">
        <v>0</v>
      </c>
      <c r="R64" s="64">
        <v>0</v>
      </c>
      <c r="S64" s="64">
        <v>0</v>
      </c>
      <c r="T64" s="64">
        <v>0</v>
      </c>
      <c r="U64" s="64">
        <v>0</v>
      </c>
      <c r="V64" s="64">
        <v>0</v>
      </c>
      <c r="W64" s="64">
        <v>0</v>
      </c>
      <c r="X64" s="56" t="s">
        <v>118</v>
      </c>
      <c r="Y64" s="56" t="s">
        <v>119</v>
      </c>
      <c r="Z64" s="56" t="s">
        <v>120</v>
      </c>
    </row>
  </sheetData>
  <autoFilter ref="A1:Z64" xr:uid="{00000000-0009-0000-0000-000004000000}">
    <filterColumn colId="2">
      <filters>
        <filter val="società non finanziarie"/>
      </filters>
    </filterColumn>
    <filterColumn colId="3">
      <filters>
        <filter val="Y"/>
      </filters>
    </filterColumn>
  </autoFilter>
  <pageMargins left="0.7" right="0.7" top="0.75" bottom="0.75" header="0.3" footer="0.3"/>
  <pageSetup paperSize="9" orientation="portrait" r:id="rId1"/>
  <headerFooter>
    <oddHeader>&amp;R&amp;"Century"&amp;8&amp;KE7EC06Gruppo Banco BPM - Uso Interno&amp;1#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S316"/>
  <sheetViews>
    <sheetView showGridLines="0" topLeftCell="A18" zoomScale="60" zoomScaleNormal="60" workbookViewId="0">
      <selection activeCell="B6" sqref="B6:C10"/>
    </sheetView>
  </sheetViews>
  <sheetFormatPr defaultColWidth="8.85546875" defaultRowHeight="0" customHeight="1" zeroHeight="1" x14ac:dyDescent="0.25"/>
  <cols>
    <col min="1" max="1" width="3" style="24" customWidth="1"/>
    <col min="2" max="2" width="30.140625" style="24" customWidth="1"/>
    <col min="3" max="3" width="58.5703125" style="24" bestFit="1" customWidth="1"/>
    <col min="4" max="4" width="19.5703125" style="24" bestFit="1" customWidth="1"/>
    <col min="5" max="5" width="18.42578125" style="24" bestFit="1" customWidth="1"/>
    <col min="6" max="6" width="17.140625" style="24" bestFit="1" customWidth="1"/>
    <col min="7" max="7" width="19.5703125" style="24" bestFit="1" customWidth="1"/>
    <col min="8" max="8" width="14.140625" style="24" bestFit="1" customWidth="1"/>
    <col min="9" max="9" width="15.42578125" style="24" bestFit="1" customWidth="1"/>
    <col min="10" max="11" width="13.140625" style="24" bestFit="1" customWidth="1"/>
    <col min="12" max="12" width="19.5703125" style="24" customWidth="1"/>
    <col min="13" max="13" width="13.140625" style="24" bestFit="1" customWidth="1"/>
    <col min="14" max="14" width="9.5703125" style="24" bestFit="1" customWidth="1"/>
    <col min="15" max="15" width="18.42578125" style="24" bestFit="1" customWidth="1"/>
    <col min="16" max="16" width="17.140625" style="24" bestFit="1" customWidth="1"/>
    <col min="17" max="17" width="10.85546875" style="24" bestFit="1" customWidth="1"/>
    <col min="18" max="18" width="14.140625" style="24" bestFit="1" customWidth="1"/>
    <col min="19" max="19" width="15.42578125" style="24" bestFit="1" customWidth="1"/>
    <col min="20" max="21" width="14.140625" style="1" bestFit="1" customWidth="1"/>
    <col min="22" max="22" width="8.85546875" style="1" bestFit="1" customWidth="1"/>
    <col min="23" max="16384" width="8.85546875" style="1"/>
  </cols>
  <sheetData>
    <row r="1" spans="1:19" ht="30" customHeight="1" thickBot="1" x14ac:dyDescent="0.3"/>
    <row r="2" spans="1:19" ht="52.5" customHeight="1" thickBot="1" x14ac:dyDescent="0.3">
      <c r="C2" s="191" t="s">
        <v>116</v>
      </c>
      <c r="D2" s="192"/>
      <c r="E2" s="192"/>
      <c r="F2" s="192"/>
      <c r="G2" s="192"/>
      <c r="H2" s="192"/>
      <c r="I2" s="192"/>
      <c r="J2" s="192"/>
      <c r="K2" s="192"/>
      <c r="L2" s="192"/>
      <c r="M2" s="192"/>
      <c r="N2" s="192"/>
      <c r="O2" s="192"/>
      <c r="P2" s="192"/>
      <c r="Q2" s="192"/>
      <c r="R2" s="192"/>
      <c r="S2" s="193"/>
    </row>
    <row r="3" spans="1:19" ht="30" customHeight="1" x14ac:dyDescent="0.25"/>
    <row r="4" spans="1:19" ht="30" customHeight="1" x14ac:dyDescent="0.2">
      <c r="C4" s="2" t="s">
        <v>0</v>
      </c>
    </row>
    <row r="5" spans="1:19" s="76" customFormat="1" ht="30" customHeight="1" x14ac:dyDescent="0.25">
      <c r="A5" s="24"/>
      <c r="B5" s="24"/>
      <c r="C5" s="24"/>
      <c r="D5" s="24"/>
      <c r="E5" s="24"/>
      <c r="F5" s="24"/>
      <c r="G5" s="24"/>
      <c r="H5" s="24"/>
      <c r="I5" s="24"/>
      <c r="J5" s="24"/>
      <c r="K5" s="49"/>
      <c r="L5" s="49"/>
      <c r="M5" s="49"/>
      <c r="N5" s="49"/>
      <c r="O5" s="49"/>
      <c r="P5" s="49"/>
      <c r="Q5" s="49"/>
      <c r="R5" s="49"/>
      <c r="S5" s="49"/>
    </row>
    <row r="6" spans="1:19" ht="30" customHeight="1" x14ac:dyDescent="0.25">
      <c r="B6" s="186" t="s">
        <v>72</v>
      </c>
      <c r="C6" s="187"/>
      <c r="D6" s="3" t="s">
        <v>1</v>
      </c>
      <c r="E6" s="3" t="s">
        <v>2</v>
      </c>
      <c r="F6" s="3" t="s">
        <v>3</v>
      </c>
      <c r="G6" s="3" t="s">
        <v>4</v>
      </c>
      <c r="H6" s="3" t="s">
        <v>5</v>
      </c>
      <c r="I6" s="3" t="s">
        <v>6</v>
      </c>
      <c r="J6" s="3" t="s">
        <v>7</v>
      </c>
      <c r="K6" s="3" t="s">
        <v>8</v>
      </c>
      <c r="L6" s="3" t="s">
        <v>9</v>
      </c>
      <c r="M6" s="3" t="s">
        <v>10</v>
      </c>
      <c r="N6" s="3" t="s">
        <v>11</v>
      </c>
      <c r="O6" s="3" t="s">
        <v>12</v>
      </c>
      <c r="P6" s="3" t="s">
        <v>13</v>
      </c>
      <c r="Q6" s="3" t="s">
        <v>14</v>
      </c>
      <c r="R6" s="3" t="s">
        <v>15</v>
      </c>
      <c r="S6" s="3" t="s">
        <v>16</v>
      </c>
    </row>
    <row r="7" spans="1:19" ht="30" customHeight="1" x14ac:dyDescent="0.25">
      <c r="B7" s="188"/>
      <c r="C7" s="189"/>
      <c r="D7" s="188" t="s">
        <v>17</v>
      </c>
      <c r="E7" s="190"/>
      <c r="F7" s="190"/>
      <c r="G7" s="190"/>
      <c r="H7" s="190"/>
      <c r="I7" s="190"/>
      <c r="J7" s="190"/>
      <c r="K7" s="190"/>
      <c r="L7" s="190"/>
      <c r="M7" s="190"/>
      <c r="N7" s="190"/>
      <c r="O7" s="190"/>
      <c r="P7" s="190"/>
      <c r="Q7" s="190"/>
      <c r="R7" s="190"/>
      <c r="S7" s="189"/>
    </row>
    <row r="8" spans="1:19" ht="30" customHeight="1" x14ac:dyDescent="0.25">
      <c r="B8" s="188"/>
      <c r="C8" s="189"/>
      <c r="D8" s="194" t="s">
        <v>18</v>
      </c>
      <c r="E8" s="197" t="s">
        <v>19</v>
      </c>
      <c r="F8" s="197"/>
      <c r="G8" s="197"/>
      <c r="H8" s="197"/>
      <c r="I8" s="197"/>
      <c r="J8" s="197" t="s">
        <v>20</v>
      </c>
      <c r="K8" s="197"/>
      <c r="L8" s="197"/>
      <c r="M8" s="197"/>
      <c r="N8" s="197"/>
      <c r="O8" s="198" t="s">
        <v>21</v>
      </c>
      <c r="P8" s="199"/>
      <c r="Q8" s="199"/>
      <c r="R8" s="199"/>
      <c r="S8" s="200"/>
    </row>
    <row r="9" spans="1:19" ht="30" customHeight="1" x14ac:dyDescent="0.25">
      <c r="B9" s="188"/>
      <c r="C9" s="189"/>
      <c r="D9" s="194"/>
      <c r="E9" s="196" t="s">
        <v>22</v>
      </c>
      <c r="F9" s="194"/>
      <c r="G9" s="194"/>
      <c r="H9" s="194"/>
      <c r="I9" s="194"/>
      <c r="J9" s="196" t="s">
        <v>22</v>
      </c>
      <c r="K9" s="194"/>
      <c r="L9" s="194"/>
      <c r="M9" s="194"/>
      <c r="N9" s="194"/>
      <c r="O9" s="196" t="s">
        <v>22</v>
      </c>
      <c r="P9" s="194"/>
      <c r="Q9" s="194"/>
      <c r="R9" s="194"/>
      <c r="S9" s="194"/>
    </row>
    <row r="10" spans="1:19" ht="30" customHeight="1" x14ac:dyDescent="0.25">
      <c r="B10" s="188"/>
      <c r="C10" s="189"/>
      <c r="D10" s="195"/>
      <c r="E10" s="80"/>
      <c r="F10" s="78" t="s">
        <v>23</v>
      </c>
      <c r="G10" s="5" t="s">
        <v>24</v>
      </c>
      <c r="H10" s="5" t="s">
        <v>25</v>
      </c>
      <c r="I10" s="5" t="s">
        <v>26</v>
      </c>
      <c r="J10" s="80"/>
      <c r="K10" s="50" t="s">
        <v>23</v>
      </c>
      <c r="L10" s="5" t="s">
        <v>24</v>
      </c>
      <c r="M10" s="5" t="s">
        <v>27</v>
      </c>
      <c r="N10" s="5" t="s">
        <v>26</v>
      </c>
      <c r="O10" s="75"/>
      <c r="P10" s="77" t="s">
        <v>23</v>
      </c>
      <c r="Q10" s="5" t="s">
        <v>24</v>
      </c>
      <c r="R10" s="5" t="s">
        <v>28</v>
      </c>
      <c r="S10" s="5" t="s">
        <v>26</v>
      </c>
    </row>
    <row r="11" spans="1:19" ht="66" hidden="1" x14ac:dyDescent="0.25">
      <c r="D11" s="196"/>
      <c r="E11" s="79"/>
      <c r="F11" s="69"/>
      <c r="G11" s="69" t="s">
        <v>24</v>
      </c>
      <c r="H11" s="69" t="s">
        <v>25</v>
      </c>
      <c r="I11" s="69" t="s">
        <v>26</v>
      </c>
      <c r="J11" s="69"/>
      <c r="K11" s="69"/>
      <c r="L11" s="69" t="s">
        <v>24</v>
      </c>
      <c r="M11" s="69" t="s">
        <v>27</v>
      </c>
      <c r="N11" s="69" t="s">
        <v>26</v>
      </c>
      <c r="O11" s="4"/>
      <c r="P11" s="4"/>
      <c r="Q11" s="5" t="s">
        <v>24</v>
      </c>
      <c r="R11" s="5" t="s">
        <v>28</v>
      </c>
      <c r="S11" s="5" t="s">
        <v>26</v>
      </c>
    </row>
    <row r="12" spans="1:19" ht="30" customHeight="1" x14ac:dyDescent="0.25">
      <c r="B12" s="10">
        <v>1</v>
      </c>
      <c r="C12" s="70" t="s">
        <v>29</v>
      </c>
      <c r="D12" s="41" t="e">
        <f>D43</f>
        <v>#REF!</v>
      </c>
      <c r="E12" s="41" t="e">
        <f t="shared" ref="E12:J12" si="0">E43</f>
        <v>#REF!</v>
      </c>
      <c r="F12" s="46">
        <f t="shared" si="0"/>
        <v>2737683404.9617834</v>
      </c>
      <c r="G12" s="46">
        <f t="shared" si="0"/>
        <v>0</v>
      </c>
      <c r="H12" s="46">
        <f t="shared" si="0"/>
        <v>100300019.39479001</v>
      </c>
      <c r="I12" s="46">
        <f t="shared" si="0"/>
        <v>202902841.527468</v>
      </c>
      <c r="J12" s="41">
        <f t="shared" si="0"/>
        <v>5189264.5384860002</v>
      </c>
      <c r="K12" s="41">
        <f>K43</f>
        <v>1333931.2506619999</v>
      </c>
      <c r="L12" s="41">
        <f>L43</f>
        <v>0</v>
      </c>
      <c r="M12" s="41">
        <f t="shared" ref="M12" si="1">M43</f>
        <v>1333931.2506619999</v>
      </c>
      <c r="N12" s="41">
        <f>N43</f>
        <v>0</v>
      </c>
      <c r="O12" s="41" t="e">
        <f>O43</f>
        <v>#REF!</v>
      </c>
      <c r="P12" s="41">
        <f t="shared" ref="P12" si="2">P43</f>
        <v>2739017336.2124453</v>
      </c>
      <c r="Q12" s="41">
        <f>Q43</f>
        <v>0</v>
      </c>
      <c r="R12" s="41">
        <f t="shared" ref="R12:S12" si="3">R43</f>
        <v>101633950.64545201</v>
      </c>
      <c r="S12" s="41">
        <f t="shared" si="3"/>
        <v>202902841.527468</v>
      </c>
    </row>
    <row r="13" spans="1:19" ht="30" customHeight="1" x14ac:dyDescent="0.25">
      <c r="B13" s="10">
        <v>2</v>
      </c>
      <c r="C13" s="42" t="s">
        <v>30</v>
      </c>
      <c r="D13" s="89">
        <f>D14+D18</f>
        <v>4479993177.8599997</v>
      </c>
      <c r="E13" s="41">
        <f>E14+E18</f>
        <v>553865449.24771798</v>
      </c>
      <c r="F13" s="46">
        <f t="shared" ref="F13:N13" si="4">F14+F18</f>
        <v>0</v>
      </c>
      <c r="G13" s="46">
        <f t="shared" si="4"/>
        <v>0</v>
      </c>
      <c r="H13" s="46">
        <f t="shared" si="4"/>
        <v>0</v>
      </c>
      <c r="I13" s="46">
        <f t="shared" si="4"/>
        <v>0</v>
      </c>
      <c r="J13" s="41">
        <f t="shared" si="4"/>
        <v>0</v>
      </c>
      <c r="K13" s="41">
        <f t="shared" si="4"/>
        <v>0</v>
      </c>
      <c r="L13" s="41">
        <f t="shared" si="4"/>
        <v>0</v>
      </c>
      <c r="M13" s="41">
        <f t="shared" si="4"/>
        <v>0</v>
      </c>
      <c r="N13" s="41">
        <f t="shared" si="4"/>
        <v>0</v>
      </c>
      <c r="O13" s="86">
        <f t="shared" ref="O13:S31" si="5">E13+J13</f>
        <v>553865449.24771798</v>
      </c>
      <c r="P13" s="86">
        <f t="shared" si="5"/>
        <v>0</v>
      </c>
      <c r="Q13" s="86">
        <f t="shared" si="5"/>
        <v>0</v>
      </c>
      <c r="R13" s="86">
        <f t="shared" si="5"/>
        <v>0</v>
      </c>
      <c r="S13" s="86">
        <f t="shared" si="5"/>
        <v>0</v>
      </c>
    </row>
    <row r="14" spans="1:19" ht="30" customHeight="1" x14ac:dyDescent="0.25">
      <c r="B14" s="10">
        <v>3</v>
      </c>
      <c r="C14" s="43" t="s">
        <v>31</v>
      </c>
      <c r="D14" s="89">
        <f>SUM(D15:D17)</f>
        <v>2694583515.25</v>
      </c>
      <c r="E14" s="41">
        <f t="shared" ref="E14:N14" si="6">SUM(E15:E17)</f>
        <v>524085035.73019201</v>
      </c>
      <c r="F14" s="46">
        <f t="shared" si="6"/>
        <v>0</v>
      </c>
      <c r="G14" s="46">
        <f t="shared" si="6"/>
        <v>0</v>
      </c>
      <c r="H14" s="46">
        <f t="shared" si="6"/>
        <v>0</v>
      </c>
      <c r="I14" s="46">
        <f t="shared" si="6"/>
        <v>0</v>
      </c>
      <c r="J14" s="41">
        <f t="shared" si="6"/>
        <v>0</v>
      </c>
      <c r="K14" s="41">
        <f t="shared" si="6"/>
        <v>0</v>
      </c>
      <c r="L14" s="41">
        <f t="shared" si="6"/>
        <v>0</v>
      </c>
      <c r="M14" s="41">
        <f t="shared" si="6"/>
        <v>0</v>
      </c>
      <c r="N14" s="41">
        <f t="shared" si="6"/>
        <v>0</v>
      </c>
      <c r="O14" s="86">
        <f t="shared" si="5"/>
        <v>524085035.73019201</v>
      </c>
      <c r="P14" s="86">
        <f t="shared" si="5"/>
        <v>0</v>
      </c>
      <c r="Q14" s="86">
        <f t="shared" si="5"/>
        <v>0</v>
      </c>
      <c r="R14" s="86">
        <f t="shared" si="5"/>
        <v>0</v>
      </c>
      <c r="S14" s="86">
        <f t="shared" si="5"/>
        <v>0</v>
      </c>
    </row>
    <row r="15" spans="1:19" ht="30" customHeight="1" x14ac:dyDescent="0.25">
      <c r="B15" s="10">
        <v>4</v>
      </c>
      <c r="C15" s="44" t="s">
        <v>32</v>
      </c>
      <c r="D15" s="89">
        <f>Estr_T7_3112_CRIF_v2!O11</f>
        <v>1089334912.3</v>
      </c>
      <c r="E15" s="41">
        <f>Estr_T7_3112_CRIF_v2!P11</f>
        <v>68865568.933642</v>
      </c>
      <c r="F15" s="47">
        <v>0</v>
      </c>
      <c r="G15" s="47">
        <v>0</v>
      </c>
      <c r="H15" s="47">
        <v>0</v>
      </c>
      <c r="I15" s="47">
        <v>0</v>
      </c>
      <c r="J15" s="35">
        <v>0</v>
      </c>
      <c r="K15" s="35">
        <v>0</v>
      </c>
      <c r="L15" s="35">
        <v>0</v>
      </c>
      <c r="M15" s="35">
        <v>0</v>
      </c>
      <c r="N15" s="35">
        <v>0</v>
      </c>
      <c r="O15" s="27">
        <f t="shared" si="5"/>
        <v>68865568.933642</v>
      </c>
      <c r="P15" s="27">
        <f t="shared" si="5"/>
        <v>0</v>
      </c>
      <c r="Q15" s="27">
        <f t="shared" si="5"/>
        <v>0</v>
      </c>
      <c r="R15" s="27">
        <f t="shared" si="5"/>
        <v>0</v>
      </c>
      <c r="S15" s="27">
        <f t="shared" si="5"/>
        <v>0</v>
      </c>
    </row>
    <row r="16" spans="1:19" ht="30" customHeight="1" x14ac:dyDescent="0.25">
      <c r="B16" s="10">
        <v>5</v>
      </c>
      <c r="C16" s="44" t="s">
        <v>33</v>
      </c>
      <c r="D16" s="89">
        <f>Estr_T7_3112_CRIF_v2!O51+Estr_T7_3112_CRIF_v2!O62</f>
        <v>1552829965.6999998</v>
      </c>
      <c r="E16" s="41">
        <f>Estr_T7_3112_CRIF_v2!P51+Estr_T7_3112_CRIF_v2!P62</f>
        <v>445139362.85337502</v>
      </c>
      <c r="F16" s="47">
        <v>0</v>
      </c>
      <c r="G16" s="47">
        <v>0</v>
      </c>
      <c r="H16" s="47">
        <v>0</v>
      </c>
      <c r="I16" s="47">
        <v>0</v>
      </c>
      <c r="J16" s="35">
        <v>0</v>
      </c>
      <c r="K16" s="35">
        <v>0</v>
      </c>
      <c r="L16" s="35">
        <v>0</v>
      </c>
      <c r="M16" s="35">
        <v>0</v>
      </c>
      <c r="N16" s="35">
        <v>0</v>
      </c>
      <c r="O16" s="27">
        <f t="shared" si="5"/>
        <v>445139362.85337502</v>
      </c>
      <c r="P16" s="27">
        <f t="shared" si="5"/>
        <v>0</v>
      </c>
      <c r="Q16" s="27">
        <f t="shared" si="5"/>
        <v>0</v>
      </c>
      <c r="R16" s="27">
        <f t="shared" si="5"/>
        <v>0</v>
      </c>
      <c r="S16" s="27">
        <f t="shared" si="5"/>
        <v>0</v>
      </c>
    </row>
    <row r="17" spans="2:19" ht="30" customHeight="1" x14ac:dyDescent="0.25">
      <c r="B17" s="10">
        <v>6</v>
      </c>
      <c r="C17" s="44" t="s">
        <v>34</v>
      </c>
      <c r="D17" s="89">
        <f>Estr_T7_3112_CRIF_v2!O37</f>
        <v>52418637.25</v>
      </c>
      <c r="E17" s="41">
        <f>Estr_T7_3112_CRIF_v2!P37</f>
        <v>10080103.943174999</v>
      </c>
      <c r="F17" s="47">
        <v>0</v>
      </c>
      <c r="G17" s="47"/>
      <c r="H17" s="47">
        <v>0</v>
      </c>
      <c r="I17" s="47">
        <v>0</v>
      </c>
      <c r="J17" s="35">
        <v>0</v>
      </c>
      <c r="K17" s="35">
        <v>0</v>
      </c>
      <c r="L17" s="34"/>
      <c r="M17" s="35">
        <v>0</v>
      </c>
      <c r="N17" s="35">
        <v>0</v>
      </c>
      <c r="O17" s="27">
        <f t="shared" si="5"/>
        <v>10080103.943174999</v>
      </c>
      <c r="P17" s="27">
        <f t="shared" si="5"/>
        <v>0</v>
      </c>
      <c r="Q17" s="34"/>
      <c r="R17" s="27">
        <f t="shared" si="5"/>
        <v>0</v>
      </c>
      <c r="S17" s="27">
        <f>I17+N17</f>
        <v>0</v>
      </c>
    </row>
    <row r="18" spans="2:19" ht="30" customHeight="1" x14ac:dyDescent="0.25">
      <c r="B18" s="10">
        <v>7</v>
      </c>
      <c r="C18" s="43" t="s">
        <v>35</v>
      </c>
      <c r="D18" s="89">
        <f>Estr_T7_3112_CRIF_v2!O17+Estr_T7_3112_CRIF_v2!O18+Estr_T7_3112_CRIF_v2!O20+Estr_T7_3112_CRIF_v2!O40+Estr_T7_3112_CRIF_v2!O57+Estr_T7_3112_CRIF_v2!O58</f>
        <v>1785409662.6099999</v>
      </c>
      <c r="E18" s="41">
        <f>Estr_T7_3112_CRIF_v2!P17+Estr_T7_3112_CRIF_v2!P18+Estr_T7_3112_CRIF_v2!P20+Estr_T7_3112_CRIF_v2!P40+Estr_T7_3112_CRIF_v2!P57+Estr_T7_3112_CRIF_v2!P58</f>
        <v>29780413.517525997</v>
      </c>
      <c r="F18" s="47">
        <v>0</v>
      </c>
      <c r="G18" s="47">
        <v>0</v>
      </c>
      <c r="H18" s="47">
        <v>0</v>
      </c>
      <c r="I18" s="47">
        <v>0</v>
      </c>
      <c r="J18" s="35">
        <v>0</v>
      </c>
      <c r="K18" s="35">
        <v>0</v>
      </c>
      <c r="L18" s="35">
        <v>0</v>
      </c>
      <c r="M18" s="35">
        <v>0</v>
      </c>
      <c r="N18" s="35">
        <v>0</v>
      </c>
      <c r="O18" s="27">
        <f t="shared" si="5"/>
        <v>29780413.517525997</v>
      </c>
      <c r="P18" s="27">
        <f t="shared" si="5"/>
        <v>0</v>
      </c>
      <c r="Q18" s="27">
        <f t="shared" si="5"/>
        <v>0</v>
      </c>
      <c r="R18" s="27">
        <f t="shared" si="5"/>
        <v>0</v>
      </c>
      <c r="S18" s="27">
        <f t="shared" si="5"/>
        <v>0</v>
      </c>
    </row>
    <row r="19" spans="2:19" ht="30" customHeight="1" x14ac:dyDescent="0.25">
      <c r="B19" s="10">
        <v>8</v>
      </c>
      <c r="C19" s="44" t="s">
        <v>36</v>
      </c>
      <c r="D19" s="41">
        <f>SUM(D20:D22)</f>
        <v>0</v>
      </c>
      <c r="E19" s="41">
        <f t="shared" ref="E19" si="7">SUM(E20:E22)</f>
        <v>0</v>
      </c>
      <c r="F19" s="46">
        <v>0</v>
      </c>
      <c r="G19" s="46">
        <v>0</v>
      </c>
      <c r="H19" s="46">
        <v>0</v>
      </c>
      <c r="I19" s="46">
        <v>0</v>
      </c>
      <c r="J19" s="28">
        <v>0</v>
      </c>
      <c r="K19" s="28">
        <v>0</v>
      </c>
      <c r="L19" s="28">
        <v>0</v>
      </c>
      <c r="M19" s="28">
        <v>0</v>
      </c>
      <c r="N19" s="28">
        <v>0</v>
      </c>
      <c r="O19" s="27">
        <f t="shared" si="5"/>
        <v>0</v>
      </c>
      <c r="P19" s="27">
        <f t="shared" si="5"/>
        <v>0</v>
      </c>
      <c r="Q19" s="27">
        <f t="shared" si="5"/>
        <v>0</v>
      </c>
      <c r="R19" s="27">
        <f t="shared" si="5"/>
        <v>0</v>
      </c>
      <c r="S19" s="27">
        <f t="shared" si="5"/>
        <v>0</v>
      </c>
    </row>
    <row r="20" spans="2:19" ht="30" customHeight="1" x14ac:dyDescent="0.25">
      <c r="B20" s="10">
        <v>9</v>
      </c>
      <c r="C20" s="45" t="s">
        <v>32</v>
      </c>
      <c r="D20" s="41">
        <v>0</v>
      </c>
      <c r="E20" s="40">
        <v>0</v>
      </c>
      <c r="F20" s="47">
        <v>0</v>
      </c>
      <c r="G20" s="47">
        <v>0</v>
      </c>
      <c r="H20" s="47">
        <v>0</v>
      </c>
      <c r="I20" s="47">
        <v>0</v>
      </c>
      <c r="J20" s="35">
        <v>0</v>
      </c>
      <c r="K20" s="35">
        <v>0</v>
      </c>
      <c r="L20" s="35">
        <v>0</v>
      </c>
      <c r="M20" s="35">
        <v>0</v>
      </c>
      <c r="N20" s="35">
        <v>0</v>
      </c>
      <c r="O20" s="27">
        <f t="shared" si="5"/>
        <v>0</v>
      </c>
      <c r="P20" s="27">
        <f t="shared" si="5"/>
        <v>0</v>
      </c>
      <c r="Q20" s="27">
        <f t="shared" si="5"/>
        <v>0</v>
      </c>
      <c r="R20" s="27">
        <f t="shared" si="5"/>
        <v>0</v>
      </c>
      <c r="S20" s="27">
        <f t="shared" si="5"/>
        <v>0</v>
      </c>
    </row>
    <row r="21" spans="2:19" ht="30" customHeight="1" x14ac:dyDescent="0.25">
      <c r="B21" s="10">
        <v>10</v>
      </c>
      <c r="C21" s="45" t="s">
        <v>33</v>
      </c>
      <c r="D21" s="41">
        <v>0</v>
      </c>
      <c r="E21" s="40">
        <v>0</v>
      </c>
      <c r="F21" s="47">
        <v>0</v>
      </c>
      <c r="G21" s="47">
        <v>0</v>
      </c>
      <c r="H21" s="47">
        <v>0</v>
      </c>
      <c r="I21" s="47">
        <v>0</v>
      </c>
      <c r="J21" s="35">
        <v>0</v>
      </c>
      <c r="K21" s="35">
        <v>0</v>
      </c>
      <c r="L21" s="35">
        <v>0</v>
      </c>
      <c r="M21" s="35">
        <v>0</v>
      </c>
      <c r="N21" s="35">
        <v>0</v>
      </c>
      <c r="O21" s="27">
        <f t="shared" si="5"/>
        <v>0</v>
      </c>
      <c r="P21" s="27">
        <f t="shared" si="5"/>
        <v>0</v>
      </c>
      <c r="Q21" s="27">
        <f t="shared" si="5"/>
        <v>0</v>
      </c>
      <c r="R21" s="27">
        <f t="shared" si="5"/>
        <v>0</v>
      </c>
      <c r="S21" s="27">
        <f t="shared" si="5"/>
        <v>0</v>
      </c>
    </row>
    <row r="22" spans="2:19" ht="30" customHeight="1" x14ac:dyDescent="0.25">
      <c r="B22" s="10">
        <v>11</v>
      </c>
      <c r="C22" s="14" t="s">
        <v>34</v>
      </c>
      <c r="D22" s="41">
        <v>0</v>
      </c>
      <c r="E22" s="40">
        <v>0</v>
      </c>
      <c r="F22" s="47">
        <v>0</v>
      </c>
      <c r="G22" s="47"/>
      <c r="H22" s="47">
        <v>0</v>
      </c>
      <c r="I22" s="47">
        <v>0</v>
      </c>
      <c r="J22" s="35">
        <v>0</v>
      </c>
      <c r="K22" s="35">
        <v>0</v>
      </c>
      <c r="L22" s="35"/>
      <c r="M22" s="35">
        <v>0</v>
      </c>
      <c r="N22" s="35">
        <v>0</v>
      </c>
      <c r="O22" s="27">
        <f t="shared" si="5"/>
        <v>0</v>
      </c>
      <c r="P22" s="27">
        <f t="shared" si="5"/>
        <v>0</v>
      </c>
      <c r="Q22" s="34"/>
      <c r="R22" s="27">
        <f t="shared" si="5"/>
        <v>0</v>
      </c>
      <c r="S22" s="27">
        <f>I22+N22</f>
        <v>0</v>
      </c>
    </row>
    <row r="23" spans="2:19" ht="30" customHeight="1" x14ac:dyDescent="0.25">
      <c r="B23" s="10">
        <v>12</v>
      </c>
      <c r="C23" s="11" t="s">
        <v>37</v>
      </c>
      <c r="D23" s="41">
        <f>SUM(D24:D26)</f>
        <v>3763.55</v>
      </c>
      <c r="E23" s="41">
        <f t="shared" ref="E23" si="8">SUM(E24:E26)</f>
        <v>0</v>
      </c>
      <c r="F23" s="46">
        <v>0</v>
      </c>
      <c r="G23" s="46">
        <v>0</v>
      </c>
      <c r="H23" s="46">
        <v>0</v>
      </c>
      <c r="I23" s="46">
        <v>0</v>
      </c>
      <c r="J23" s="28">
        <v>0</v>
      </c>
      <c r="K23" s="28">
        <v>0</v>
      </c>
      <c r="L23" s="28">
        <v>0</v>
      </c>
      <c r="M23" s="28">
        <v>0</v>
      </c>
      <c r="N23" s="28">
        <v>0</v>
      </c>
      <c r="O23" s="27">
        <f t="shared" si="5"/>
        <v>0</v>
      </c>
      <c r="P23" s="27">
        <f t="shared" si="5"/>
        <v>0</v>
      </c>
      <c r="Q23" s="27">
        <f t="shared" si="5"/>
        <v>0</v>
      </c>
      <c r="R23" s="27">
        <f t="shared" si="5"/>
        <v>0</v>
      </c>
      <c r="S23" s="27">
        <f t="shared" si="5"/>
        <v>0</v>
      </c>
    </row>
    <row r="24" spans="2:19" ht="30" customHeight="1" x14ac:dyDescent="0.25">
      <c r="B24" s="10">
        <v>13</v>
      </c>
      <c r="C24" s="14" t="s">
        <v>32</v>
      </c>
      <c r="D24" s="41">
        <f>Estr_T7_3112_CRIF_v2!O18</f>
        <v>3763.55</v>
      </c>
      <c r="E24" s="41">
        <f>Estr_T7_3112_CRIF_v2!P18</f>
        <v>0</v>
      </c>
      <c r="F24" s="47">
        <v>0</v>
      </c>
      <c r="G24" s="47">
        <v>0</v>
      </c>
      <c r="H24" s="47">
        <v>0</v>
      </c>
      <c r="I24" s="47">
        <v>0</v>
      </c>
      <c r="J24" s="35">
        <v>0</v>
      </c>
      <c r="K24" s="35">
        <v>0</v>
      </c>
      <c r="L24" s="35">
        <v>0</v>
      </c>
      <c r="M24" s="35">
        <v>0</v>
      </c>
      <c r="N24" s="35">
        <v>0</v>
      </c>
      <c r="O24" s="27">
        <f t="shared" si="5"/>
        <v>0</v>
      </c>
      <c r="P24" s="27">
        <f t="shared" si="5"/>
        <v>0</v>
      </c>
      <c r="Q24" s="27">
        <f t="shared" si="5"/>
        <v>0</v>
      </c>
      <c r="R24" s="27">
        <f t="shared" si="5"/>
        <v>0</v>
      </c>
      <c r="S24" s="27">
        <f t="shared" si="5"/>
        <v>0</v>
      </c>
    </row>
    <row r="25" spans="2:19" ht="30" customHeight="1" x14ac:dyDescent="0.25">
      <c r="B25" s="10">
        <v>14</v>
      </c>
      <c r="C25" s="14" t="s">
        <v>33</v>
      </c>
      <c r="D25" s="41">
        <v>0</v>
      </c>
      <c r="E25" s="40">
        <v>0</v>
      </c>
      <c r="F25" s="47">
        <v>0</v>
      </c>
      <c r="G25" s="47">
        <v>0</v>
      </c>
      <c r="H25" s="47">
        <v>0</v>
      </c>
      <c r="I25" s="47">
        <v>0</v>
      </c>
      <c r="J25" s="35">
        <v>0</v>
      </c>
      <c r="K25" s="35">
        <v>0</v>
      </c>
      <c r="L25" s="35">
        <v>0</v>
      </c>
      <c r="M25" s="35">
        <v>0</v>
      </c>
      <c r="N25" s="35">
        <v>0</v>
      </c>
      <c r="O25" s="27">
        <f t="shared" si="5"/>
        <v>0</v>
      </c>
      <c r="P25" s="27">
        <f t="shared" si="5"/>
        <v>0</v>
      </c>
      <c r="Q25" s="27">
        <f t="shared" si="5"/>
        <v>0</v>
      </c>
      <c r="R25" s="27">
        <f t="shared" si="5"/>
        <v>0</v>
      </c>
      <c r="S25" s="27">
        <f t="shared" si="5"/>
        <v>0</v>
      </c>
    </row>
    <row r="26" spans="2:19" ht="30" customHeight="1" x14ac:dyDescent="0.25">
      <c r="B26" s="10">
        <v>15</v>
      </c>
      <c r="C26" s="14" t="s">
        <v>34</v>
      </c>
      <c r="D26" s="41">
        <v>0</v>
      </c>
      <c r="E26" s="40">
        <v>0</v>
      </c>
      <c r="F26" s="47">
        <v>0</v>
      </c>
      <c r="G26" s="47"/>
      <c r="H26" s="47">
        <v>0</v>
      </c>
      <c r="I26" s="47">
        <v>0</v>
      </c>
      <c r="J26" s="35">
        <v>0</v>
      </c>
      <c r="K26" s="35">
        <v>0</v>
      </c>
      <c r="L26" s="35"/>
      <c r="M26" s="35">
        <v>0</v>
      </c>
      <c r="N26" s="35">
        <v>0</v>
      </c>
      <c r="O26" s="27">
        <f t="shared" si="5"/>
        <v>0</v>
      </c>
      <c r="P26" s="27">
        <f t="shared" si="5"/>
        <v>0</v>
      </c>
      <c r="Q26" s="34"/>
      <c r="R26" s="27">
        <f t="shared" si="5"/>
        <v>0</v>
      </c>
      <c r="S26" s="27">
        <f>I26+N26</f>
        <v>0</v>
      </c>
    </row>
    <row r="27" spans="2:19" ht="30" customHeight="1" x14ac:dyDescent="0.25">
      <c r="B27" s="10">
        <v>16</v>
      </c>
      <c r="C27" s="11" t="s">
        <v>38</v>
      </c>
      <c r="D27" s="41">
        <f>SUM(D28:D30)</f>
        <v>4211232.16</v>
      </c>
      <c r="E27" s="41">
        <f>SUM(E28:E30)</f>
        <v>306404.91138000001</v>
      </c>
      <c r="F27" s="46">
        <v>0</v>
      </c>
      <c r="G27" s="46">
        <v>0</v>
      </c>
      <c r="H27" s="46">
        <v>0</v>
      </c>
      <c r="I27" s="46">
        <v>0</v>
      </c>
      <c r="J27" s="28">
        <v>0</v>
      </c>
      <c r="K27" s="28">
        <v>0</v>
      </c>
      <c r="L27" s="28">
        <v>0</v>
      </c>
      <c r="M27" s="28">
        <v>0</v>
      </c>
      <c r="N27" s="28">
        <v>0</v>
      </c>
      <c r="O27" s="27">
        <f t="shared" si="5"/>
        <v>306404.91138000001</v>
      </c>
      <c r="P27" s="27">
        <f t="shared" si="5"/>
        <v>0</v>
      </c>
      <c r="Q27" s="27">
        <f t="shared" si="5"/>
        <v>0</v>
      </c>
      <c r="R27" s="27">
        <f t="shared" si="5"/>
        <v>0</v>
      </c>
      <c r="S27" s="27">
        <f t="shared" si="5"/>
        <v>0</v>
      </c>
    </row>
    <row r="28" spans="2:19" ht="30" customHeight="1" x14ac:dyDescent="0.25">
      <c r="B28" s="10">
        <v>17</v>
      </c>
      <c r="C28" s="14" t="s">
        <v>32</v>
      </c>
      <c r="D28" s="41">
        <f>Estr_T7_3112_CRIF_v2!O17</f>
        <v>4211231.5</v>
      </c>
      <c r="E28" s="41">
        <f>Estr_T7_3112_CRIF_v2!P17</f>
        <v>306404.76419999998</v>
      </c>
      <c r="F28" s="47">
        <v>0</v>
      </c>
      <c r="G28" s="47">
        <v>0</v>
      </c>
      <c r="H28" s="47">
        <v>0</v>
      </c>
      <c r="I28" s="47">
        <v>0</v>
      </c>
      <c r="J28" s="35">
        <v>0</v>
      </c>
      <c r="K28" s="35">
        <v>0</v>
      </c>
      <c r="L28" s="35">
        <v>0</v>
      </c>
      <c r="M28" s="35">
        <v>0</v>
      </c>
      <c r="N28" s="35">
        <v>0</v>
      </c>
      <c r="O28" s="27">
        <f t="shared" si="5"/>
        <v>306404.76419999998</v>
      </c>
      <c r="P28" s="27">
        <f t="shared" si="5"/>
        <v>0</v>
      </c>
      <c r="Q28" s="27">
        <f t="shared" si="5"/>
        <v>0</v>
      </c>
      <c r="R28" s="27">
        <f t="shared" si="5"/>
        <v>0</v>
      </c>
      <c r="S28" s="27">
        <f t="shared" si="5"/>
        <v>0</v>
      </c>
    </row>
    <row r="29" spans="2:19" ht="30" customHeight="1" x14ac:dyDescent="0.25">
      <c r="B29" s="10">
        <v>18</v>
      </c>
      <c r="C29" s="14" t="s">
        <v>33</v>
      </c>
      <c r="D29" s="41">
        <f>Estr_T7_3112_CRIF_v2!O58</f>
        <v>0.66</v>
      </c>
      <c r="E29" s="41">
        <f>Estr_T7_3112_CRIF_v2!P58</f>
        <v>0.14718000000000001</v>
      </c>
      <c r="F29" s="47">
        <v>0</v>
      </c>
      <c r="G29" s="47">
        <v>0</v>
      </c>
      <c r="H29" s="47">
        <v>0</v>
      </c>
      <c r="I29" s="47">
        <v>0</v>
      </c>
      <c r="J29" s="35">
        <v>0</v>
      </c>
      <c r="K29" s="35">
        <v>0</v>
      </c>
      <c r="L29" s="35">
        <v>0</v>
      </c>
      <c r="M29" s="35">
        <v>0</v>
      </c>
      <c r="N29" s="35">
        <v>0</v>
      </c>
      <c r="O29" s="27">
        <f t="shared" si="5"/>
        <v>0.14718000000000001</v>
      </c>
      <c r="P29" s="27">
        <f t="shared" si="5"/>
        <v>0</v>
      </c>
      <c r="Q29" s="27">
        <f t="shared" si="5"/>
        <v>0</v>
      </c>
      <c r="R29" s="27">
        <f t="shared" si="5"/>
        <v>0</v>
      </c>
      <c r="S29" s="27">
        <f t="shared" si="5"/>
        <v>0</v>
      </c>
    </row>
    <row r="30" spans="2:19" ht="30" customHeight="1" x14ac:dyDescent="0.25">
      <c r="B30" s="10">
        <v>19</v>
      </c>
      <c r="C30" s="14" t="s">
        <v>34</v>
      </c>
      <c r="D30" s="41">
        <v>0</v>
      </c>
      <c r="E30" s="40">
        <v>0</v>
      </c>
      <c r="F30" s="47">
        <v>0</v>
      </c>
      <c r="G30" s="47"/>
      <c r="H30" s="47">
        <v>0</v>
      </c>
      <c r="I30" s="47">
        <v>0</v>
      </c>
      <c r="J30" s="35">
        <v>0</v>
      </c>
      <c r="K30" s="35">
        <v>0</v>
      </c>
      <c r="L30" s="35"/>
      <c r="M30" s="35">
        <v>0</v>
      </c>
      <c r="N30" s="35">
        <v>0</v>
      </c>
      <c r="O30" s="27">
        <f t="shared" si="5"/>
        <v>0</v>
      </c>
      <c r="P30" s="27">
        <f t="shared" si="5"/>
        <v>0</v>
      </c>
      <c r="Q30" s="34"/>
      <c r="R30" s="27">
        <f t="shared" si="5"/>
        <v>0</v>
      </c>
      <c r="S30" s="27">
        <f>I30+N30</f>
        <v>0</v>
      </c>
    </row>
    <row r="31" spans="2:19" ht="30" customHeight="1" x14ac:dyDescent="0.25">
      <c r="B31" s="10">
        <v>20</v>
      </c>
      <c r="C31" s="32" t="s">
        <v>39</v>
      </c>
      <c r="D31" s="89">
        <f>SUM(D32:D34)</f>
        <v>3739932146.3899903</v>
      </c>
      <c r="E31" s="41">
        <f t="shared" ref="E31:F31" si="9">SUM(E32:E34)</f>
        <v>1302129242.5381119</v>
      </c>
      <c r="F31" s="41">
        <f t="shared" si="9"/>
        <v>521648290.76538301</v>
      </c>
      <c r="G31" s="41">
        <f>SUM(G32:G33)</f>
        <v>0</v>
      </c>
      <c r="H31" s="35">
        <f>SUM(H32:H34)</f>
        <v>100300019.39479001</v>
      </c>
      <c r="I31" s="35">
        <f>SUM(I32:I34)</f>
        <v>202902841.527468</v>
      </c>
      <c r="J31" s="35">
        <f>SUM(J32:J34)</f>
        <v>5189264.5384860002</v>
      </c>
      <c r="K31" s="35">
        <f>SUM(K32:K34)</f>
        <v>1333931.2506619999</v>
      </c>
      <c r="L31" s="35">
        <f>SUM(L32:L33)</f>
        <v>0</v>
      </c>
      <c r="M31" s="35">
        <f>SUM(M32:M34)</f>
        <v>1333931.2506619999</v>
      </c>
      <c r="N31" s="35">
        <f>SUM(N32:N34)</f>
        <v>0</v>
      </c>
      <c r="O31" s="27">
        <f t="shared" si="5"/>
        <v>1307318507.0765979</v>
      </c>
      <c r="P31" s="27">
        <f t="shared" si="5"/>
        <v>522982222.01604503</v>
      </c>
      <c r="Q31" s="27">
        <f t="shared" si="5"/>
        <v>0</v>
      </c>
      <c r="R31" s="27">
        <f t="shared" si="5"/>
        <v>101633950.64545201</v>
      </c>
      <c r="S31" s="27">
        <f t="shared" si="5"/>
        <v>202902841.527468</v>
      </c>
    </row>
    <row r="32" spans="2:19" ht="30" customHeight="1" x14ac:dyDescent="0.25">
      <c r="B32" s="10">
        <v>21</v>
      </c>
      <c r="C32" s="11" t="s">
        <v>32</v>
      </c>
      <c r="D32" s="41">
        <f>Estr_T7_3112_CRIF_v2!O2+Estr_T7_3112_CRIF_v2!O26</f>
        <v>3332994868.4199901</v>
      </c>
      <c r="E32" s="41">
        <f>Estr_T7_3112_CRIF_v2!P2+Estr_T7_3112_CRIF_v2!P26</f>
        <v>1154333080.55493</v>
      </c>
      <c r="F32" s="41">
        <f>Estr_T7_3112_CRIF_v2!Q2+Estr_T7_3112_CRIF_v2!Q26</f>
        <v>418163494.55431497</v>
      </c>
      <c r="G32" s="41">
        <v>0</v>
      </c>
      <c r="H32" s="35">
        <f>Estr_T7_3112_CRIF_v2!R2+Estr_T7_3112_CRIF_v2!R26</f>
        <v>95583745.587290004</v>
      </c>
      <c r="I32" s="35">
        <f>Estr_T7_3112_CRIF_v2!S2+Estr_T7_3112_CRIF_v2!S26</f>
        <v>162740805.13685</v>
      </c>
      <c r="J32" s="35">
        <f>Estr_T7_3112_CRIF_v2!T2+Estr_T7_3112_CRIF_v2!T26</f>
        <v>5079192.8089279998</v>
      </c>
      <c r="K32" s="35">
        <f>Estr_T7_3112_CRIF_v2!U2+Estr_T7_3112_CRIF_v2!U26</f>
        <v>1333931.2506619999</v>
      </c>
      <c r="L32" s="28">
        <v>0</v>
      </c>
      <c r="M32" s="35">
        <f>Estr_T7_3112_CRIF_v2!V2+Estr_T7_3112_CRIF_v2!V26</f>
        <v>1333931.2506619999</v>
      </c>
      <c r="N32" s="35">
        <f>Estr_T7_3112_CRIF_v2!W2+Estr_T7_3112_CRIF_v2!W26</f>
        <v>0</v>
      </c>
      <c r="O32" s="27">
        <f>SUM(E32+J32)</f>
        <v>1159412273.363858</v>
      </c>
      <c r="P32" s="27">
        <f t="shared" ref="P32:S33" si="10">SUM(F32+K32)</f>
        <v>419497425.804977</v>
      </c>
      <c r="Q32" s="27">
        <f t="shared" si="10"/>
        <v>0</v>
      </c>
      <c r="R32" s="27">
        <f t="shared" si="10"/>
        <v>96917676.837952003</v>
      </c>
      <c r="S32" s="27">
        <f t="shared" si="10"/>
        <v>162740805.13685</v>
      </c>
    </row>
    <row r="33" spans="2:19" ht="30" customHeight="1" x14ac:dyDescent="0.25">
      <c r="B33" s="10">
        <v>22</v>
      </c>
      <c r="C33" s="12" t="s">
        <v>33</v>
      </c>
      <c r="D33" s="41">
        <f>Estr_T7_3112_CRIF_v2!O48</f>
        <v>405712118.27999997</v>
      </c>
      <c r="E33" s="41">
        <f>Estr_T7_3112_CRIF_v2!P48</f>
        <v>146571002.29318199</v>
      </c>
      <c r="F33" s="41">
        <f>Estr_T7_3112_CRIF_v2!Q48</f>
        <v>103484796.211068</v>
      </c>
      <c r="G33" s="41">
        <v>0</v>
      </c>
      <c r="H33" s="35">
        <f>Estr_T7_3112_CRIF_v2!R48</f>
        <v>4716273.8075000001</v>
      </c>
      <c r="I33" s="35">
        <f>Estr_T7_3112_CRIF_v2!S48</f>
        <v>40162036.390617996</v>
      </c>
      <c r="J33" s="35">
        <f>Estr_T7_3112_CRIF_v2!T48</f>
        <v>21860.231877999999</v>
      </c>
      <c r="K33" s="35">
        <f>Estr_T7_3112_CRIF_v2!U48</f>
        <v>0</v>
      </c>
      <c r="L33" s="28">
        <v>0</v>
      </c>
      <c r="M33" s="35">
        <f>Estr_T7_3112_CRIF_v2!V48</f>
        <v>0</v>
      </c>
      <c r="N33" s="35">
        <f>Estr_T7_3112_CRIF_v2!W48</f>
        <v>0</v>
      </c>
      <c r="O33" s="27">
        <f>SUM(E33+J33)</f>
        <v>146592862.52506</v>
      </c>
      <c r="P33" s="27">
        <f>SUM(F33+K33)</f>
        <v>103484796.211068</v>
      </c>
      <c r="Q33" s="27">
        <f t="shared" si="10"/>
        <v>0</v>
      </c>
      <c r="R33" s="27">
        <f t="shared" si="10"/>
        <v>4716273.8075000001</v>
      </c>
      <c r="S33" s="27">
        <f t="shared" si="10"/>
        <v>40162036.390617996</v>
      </c>
    </row>
    <row r="34" spans="2:19" ht="30" customHeight="1" x14ac:dyDescent="0.25">
      <c r="B34" s="10">
        <v>23</v>
      </c>
      <c r="C34" s="11" t="s">
        <v>34</v>
      </c>
      <c r="D34" s="41">
        <f>Estr_T7_3112_CRIF_v2!O35</f>
        <v>1225159.69</v>
      </c>
      <c r="E34" s="41">
        <f>Estr_T7_3112_CRIF_v2!P35</f>
        <v>1225159.69</v>
      </c>
      <c r="F34" s="41">
        <f>Estr_T7_3112_CRIF_v2!Q35</f>
        <v>0</v>
      </c>
      <c r="G34" s="36"/>
      <c r="H34" s="35">
        <f>Estr_T7_3112_CRIF_v2!R35</f>
        <v>0</v>
      </c>
      <c r="I34" s="35">
        <f>Estr_T7_3112_CRIF_v2!S35</f>
        <v>0</v>
      </c>
      <c r="J34" s="35">
        <f>Estr_T7_3112_CRIF_v2!T35</f>
        <v>88211.49768</v>
      </c>
      <c r="K34" s="35">
        <f>Estr_T7_3112_CRIF_v2!U35</f>
        <v>0</v>
      </c>
      <c r="L34" s="36"/>
      <c r="M34" s="35">
        <f>Estr_T7_3112_CRIF_v2!V35</f>
        <v>0</v>
      </c>
      <c r="N34" s="35">
        <f>Estr_T7_3112_CRIF_v2!W35</f>
        <v>0</v>
      </c>
      <c r="O34" s="27">
        <f>SUM(E34+J34)</f>
        <v>1313371.18768</v>
      </c>
      <c r="P34" s="27">
        <f>SUM(F34+K34)</f>
        <v>0</v>
      </c>
      <c r="Q34" s="34"/>
      <c r="R34" s="27">
        <f t="shared" ref="R34" si="11">SUM(H34+M34)</f>
        <v>0</v>
      </c>
      <c r="S34" s="27">
        <f t="shared" ref="S34" si="12">SUM(I34+N34)</f>
        <v>0</v>
      </c>
    </row>
    <row r="35" spans="2:19" ht="30" customHeight="1" x14ac:dyDescent="0.25">
      <c r="B35" s="10">
        <v>24</v>
      </c>
      <c r="C35" s="32" t="s">
        <v>40</v>
      </c>
      <c r="D35" s="41" t="e">
        <f>SUM(D36:D38)</f>
        <v>#REF!</v>
      </c>
      <c r="E35" s="41" t="e">
        <f>SUM(E36:E38)</f>
        <v>#REF!</v>
      </c>
      <c r="F35" s="41">
        <f>SUM(F36:F38)</f>
        <v>2216035114.1964002</v>
      </c>
      <c r="G35" s="41">
        <f t="shared" ref="G35:I35" si="13">SUM(G36:G38)</f>
        <v>0</v>
      </c>
      <c r="H35" s="34">
        <f t="shared" si="13"/>
        <v>0</v>
      </c>
      <c r="I35" s="34">
        <f t="shared" si="13"/>
        <v>0</v>
      </c>
      <c r="J35" s="36"/>
      <c r="K35" s="36"/>
      <c r="L35" s="36"/>
      <c r="M35" s="36"/>
      <c r="N35" s="36"/>
      <c r="O35" s="27" t="e">
        <f>E35</f>
        <v>#REF!</v>
      </c>
      <c r="P35" s="27">
        <f>F35</f>
        <v>2216035114.1964002</v>
      </c>
      <c r="Q35" s="27">
        <f>G35</f>
        <v>0</v>
      </c>
      <c r="R35" s="27">
        <f>H35</f>
        <v>0</v>
      </c>
      <c r="S35" s="27">
        <f>I35</f>
        <v>0</v>
      </c>
    </row>
    <row r="36" spans="2:19" ht="30" customHeight="1" x14ac:dyDescent="0.25">
      <c r="B36" s="15">
        <v>25</v>
      </c>
      <c r="C36" s="12" t="s">
        <v>41</v>
      </c>
      <c r="D36" s="41">
        <f>Estr_T7_3112_CRIF_v2!O6+Estr_T7_3112_CRIF_v2!O10+Estr_T7_3112_CRIF_v2!O27+Estr_T7_3112_CRIF_v2!O28</f>
        <v>27766477223.950001</v>
      </c>
      <c r="E36" s="41">
        <f>Estr_T7_3112_CRIF_v2!P6+Estr_T7_3112_CRIF_v2!P10+Estr_T7_3112_CRIF_v2!P27+Estr_T7_3112_CRIF_v2!P28</f>
        <v>27766477223.950001</v>
      </c>
      <c r="F36" s="41">
        <f>Estr_T7_3112_CRIF_v2!Q6+Estr_T7_3112_CRIF_v2!Q10+Estr_T7_3112_CRIF_v2!Q27+Estr_T7_3112_CRIF_v2!Q28</f>
        <v>2216035114.1964002</v>
      </c>
      <c r="G36" s="40">
        <v>0</v>
      </c>
      <c r="H36" s="36">
        <v>0</v>
      </c>
      <c r="I36" s="36">
        <v>0</v>
      </c>
      <c r="J36" s="36"/>
      <c r="K36" s="36"/>
      <c r="L36" s="36"/>
      <c r="M36" s="36"/>
      <c r="N36" s="36"/>
      <c r="O36" s="27">
        <f>E36</f>
        <v>27766477223.950001</v>
      </c>
      <c r="P36" s="27">
        <f>F36</f>
        <v>2216035114.1964002</v>
      </c>
      <c r="Q36" s="27">
        <f>G36</f>
        <v>0</v>
      </c>
      <c r="R36" s="27">
        <f>H36</f>
        <v>0</v>
      </c>
      <c r="S36" s="27">
        <f t="shared" ref="S36:S38" si="14">I36</f>
        <v>0</v>
      </c>
    </row>
    <row r="37" spans="2:19" ht="30" customHeight="1" x14ac:dyDescent="0.25">
      <c r="B37" s="10">
        <v>26</v>
      </c>
      <c r="C37" s="11" t="s">
        <v>42</v>
      </c>
      <c r="D37" s="41" t="e">
        <f>Estr_T7_3112_CRIF_v2!O8+Estr_T7_3112_CRIF_v2!O30 +#REF!</f>
        <v>#REF!</v>
      </c>
      <c r="E37" s="41" t="e">
        <f>D37</f>
        <v>#REF!</v>
      </c>
      <c r="F37" s="36"/>
      <c r="G37" s="36">
        <v>0</v>
      </c>
      <c r="H37" s="36">
        <v>0</v>
      </c>
      <c r="I37" s="36">
        <v>0</v>
      </c>
      <c r="J37" s="36"/>
      <c r="K37" s="36"/>
      <c r="L37" s="36"/>
      <c r="M37" s="36"/>
      <c r="N37" s="36"/>
      <c r="O37" s="27" t="e">
        <f>E37</f>
        <v>#REF!</v>
      </c>
      <c r="P37" s="27">
        <f>F37</f>
        <v>0</v>
      </c>
      <c r="Q37" s="27">
        <f t="shared" ref="Q37:R38" si="15">G37</f>
        <v>0</v>
      </c>
      <c r="R37" s="27">
        <f t="shared" si="15"/>
        <v>0</v>
      </c>
      <c r="S37" s="27">
        <f t="shared" si="14"/>
        <v>0</v>
      </c>
    </row>
    <row r="38" spans="2:19" ht="30" customHeight="1" x14ac:dyDescent="0.25">
      <c r="B38" s="10">
        <v>27</v>
      </c>
      <c r="C38" s="12" t="s">
        <v>43</v>
      </c>
      <c r="D38" s="41">
        <f>Estr_T7_3112_CRIF_v2!O9+Estr_T7_3112_CRIF_v2!O29</f>
        <v>264027583.03999999</v>
      </c>
      <c r="E38" s="41">
        <f>Estr_T7_3112_CRIF_v2!P9+Estr_T7_3112_CRIF_v2!P29</f>
        <v>264027583.03999999</v>
      </c>
      <c r="F38" s="40">
        <v>0</v>
      </c>
      <c r="G38" s="35">
        <v>0</v>
      </c>
      <c r="H38" s="36">
        <v>0</v>
      </c>
      <c r="I38" s="36">
        <v>0</v>
      </c>
      <c r="J38" s="36"/>
      <c r="K38" s="36"/>
      <c r="L38" s="36"/>
      <c r="M38" s="36"/>
      <c r="N38" s="36"/>
      <c r="O38" s="27">
        <f>E38</f>
        <v>264027583.03999999</v>
      </c>
      <c r="P38" s="27">
        <f t="shared" ref="P38" si="16">F38</f>
        <v>0</v>
      </c>
      <c r="Q38" s="27">
        <f t="shared" si="15"/>
        <v>0</v>
      </c>
      <c r="R38" s="27">
        <f t="shared" si="15"/>
        <v>0</v>
      </c>
      <c r="S38" s="27">
        <f t="shared" si="14"/>
        <v>0</v>
      </c>
    </row>
    <row r="39" spans="2:19" ht="30" customHeight="1" x14ac:dyDescent="0.25">
      <c r="B39" s="10">
        <v>28</v>
      </c>
      <c r="C39" s="33" t="s">
        <v>44</v>
      </c>
      <c r="D39" s="41">
        <f>SUM(D40:D41)</f>
        <v>184261762.83000001</v>
      </c>
      <c r="E39" s="41">
        <f>SUM(E40:E41)</f>
        <v>0</v>
      </c>
      <c r="F39" s="41">
        <f t="shared" ref="F39:M39" si="17">SUM(F40:F41)</f>
        <v>0</v>
      </c>
      <c r="G39" s="28">
        <f t="shared" si="17"/>
        <v>0</v>
      </c>
      <c r="H39" s="34">
        <f t="shared" si="17"/>
        <v>0</v>
      </c>
      <c r="I39" s="34">
        <f t="shared" si="17"/>
        <v>0</v>
      </c>
      <c r="J39" s="28">
        <f t="shared" si="17"/>
        <v>0</v>
      </c>
      <c r="K39" s="28">
        <f t="shared" si="17"/>
        <v>0</v>
      </c>
      <c r="L39" s="28">
        <f t="shared" si="17"/>
        <v>0</v>
      </c>
      <c r="M39" s="28">
        <f t="shared" si="17"/>
        <v>0</v>
      </c>
      <c r="N39" s="28">
        <f>SUM(N40:N41)</f>
        <v>0</v>
      </c>
      <c r="O39" s="28">
        <f t="shared" ref="O39" si="18">SUM(O40:O41)</f>
        <v>0</v>
      </c>
      <c r="P39" s="28">
        <f>SUM(P40:P41)</f>
        <v>0</v>
      </c>
      <c r="Q39" s="28">
        <f>SUM(Q40:Q41)</f>
        <v>0</v>
      </c>
      <c r="R39" s="28">
        <f t="shared" ref="R39:S39" si="19">SUM(R40:R41)</f>
        <v>0</v>
      </c>
      <c r="S39" s="28">
        <f t="shared" si="19"/>
        <v>0</v>
      </c>
    </row>
    <row r="40" spans="2:19" ht="30" customHeight="1" x14ac:dyDescent="0.25">
      <c r="B40" s="15">
        <v>29</v>
      </c>
      <c r="C40" s="12" t="s">
        <v>45</v>
      </c>
      <c r="D40" s="41">
        <v>0</v>
      </c>
      <c r="E40" s="41">
        <v>0</v>
      </c>
      <c r="F40" s="40">
        <v>0</v>
      </c>
      <c r="G40" s="35">
        <v>0</v>
      </c>
      <c r="H40" s="36">
        <v>0</v>
      </c>
      <c r="I40" s="36">
        <v>0</v>
      </c>
      <c r="J40" s="35">
        <v>0</v>
      </c>
      <c r="K40" s="35">
        <v>0</v>
      </c>
      <c r="L40" s="35">
        <v>0</v>
      </c>
      <c r="M40" s="35">
        <v>0</v>
      </c>
      <c r="N40" s="35">
        <v>0</v>
      </c>
      <c r="O40" s="27">
        <f t="shared" ref="O40:R43" si="20">E40+J40</f>
        <v>0</v>
      </c>
      <c r="P40" s="27">
        <f t="shared" si="20"/>
        <v>0</v>
      </c>
      <c r="Q40" s="27">
        <f t="shared" si="20"/>
        <v>0</v>
      </c>
      <c r="R40" s="27">
        <f t="shared" si="20"/>
        <v>0</v>
      </c>
      <c r="S40" s="27">
        <f>I40+N40</f>
        <v>0</v>
      </c>
    </row>
    <row r="41" spans="2:19" ht="30" customHeight="1" x14ac:dyDescent="0.25">
      <c r="B41" s="15">
        <v>30</v>
      </c>
      <c r="C41" s="12" t="s">
        <v>46</v>
      </c>
      <c r="D41" s="41">
        <f>Estr_T7_3112_CRIF_v2!O13+Estr_T7_3112_CRIF_v2!O54</f>
        <v>184261762.83000001</v>
      </c>
      <c r="E41" s="41">
        <f>Estr_T7_3112_CRIF_v2!P13+Estr_T7_3112_CRIF_v2!P54</f>
        <v>0</v>
      </c>
      <c r="F41" s="41">
        <v>0</v>
      </c>
      <c r="G41" s="28">
        <v>0</v>
      </c>
      <c r="H41" s="34">
        <v>0</v>
      </c>
      <c r="I41" s="34">
        <v>0</v>
      </c>
      <c r="J41" s="28">
        <v>0</v>
      </c>
      <c r="K41" s="28">
        <v>0</v>
      </c>
      <c r="L41" s="28">
        <v>0</v>
      </c>
      <c r="M41" s="28">
        <v>0</v>
      </c>
      <c r="N41" s="28">
        <v>0</v>
      </c>
      <c r="O41" s="27">
        <f>E41+J41</f>
        <v>0</v>
      </c>
      <c r="P41" s="27">
        <f t="shared" si="20"/>
        <v>0</v>
      </c>
      <c r="Q41" s="27">
        <f t="shared" si="20"/>
        <v>0</v>
      </c>
      <c r="R41" s="27">
        <f t="shared" si="20"/>
        <v>0</v>
      </c>
      <c r="S41" s="27">
        <f>I41+N41</f>
        <v>0</v>
      </c>
    </row>
    <row r="42" spans="2:19" ht="44.1" customHeight="1" x14ac:dyDescent="0.25">
      <c r="B42" s="10">
        <v>31</v>
      </c>
      <c r="C42" s="33" t="s">
        <v>47</v>
      </c>
      <c r="D42" s="41" t="e">
        <f>#REF!+#REF!</f>
        <v>#REF!</v>
      </c>
      <c r="E42" s="41" t="e">
        <f>D42</f>
        <v>#REF!</v>
      </c>
      <c r="F42" s="40">
        <v>0</v>
      </c>
      <c r="G42" s="35">
        <v>0</v>
      </c>
      <c r="H42" s="36">
        <v>0</v>
      </c>
      <c r="I42" s="36">
        <v>0</v>
      </c>
      <c r="J42" s="35">
        <v>0</v>
      </c>
      <c r="K42" s="35">
        <v>0</v>
      </c>
      <c r="L42" s="35">
        <v>0</v>
      </c>
      <c r="M42" s="35">
        <v>0</v>
      </c>
      <c r="N42" s="35">
        <v>0</v>
      </c>
      <c r="O42" s="27" t="e">
        <f t="shared" ref="O42:O43" si="21">E42+J42</f>
        <v>#REF!</v>
      </c>
      <c r="P42" s="27">
        <f t="shared" si="20"/>
        <v>0</v>
      </c>
      <c r="Q42" s="27">
        <f t="shared" si="20"/>
        <v>0</v>
      </c>
      <c r="R42" s="27">
        <f t="shared" si="20"/>
        <v>0</v>
      </c>
      <c r="S42" s="27">
        <f>I42+N42</f>
        <v>0</v>
      </c>
    </row>
    <row r="43" spans="2:19" ht="30" customHeight="1" x14ac:dyDescent="0.25">
      <c r="B43" s="10">
        <v>32</v>
      </c>
      <c r="C43" s="21" t="s">
        <v>48</v>
      </c>
      <c r="D43" s="29" t="e">
        <f>D42+D39+D35+D31+D13</f>
        <v>#REF!</v>
      </c>
      <c r="E43" s="29" t="e">
        <f t="shared" ref="E43:N43" si="22">E42+E39+E35+E31+E13</f>
        <v>#REF!</v>
      </c>
      <c r="F43" s="29">
        <f t="shared" si="22"/>
        <v>2737683404.9617834</v>
      </c>
      <c r="G43" s="37">
        <f t="shared" si="22"/>
        <v>0</v>
      </c>
      <c r="H43" s="37">
        <f t="shared" si="22"/>
        <v>100300019.39479001</v>
      </c>
      <c r="I43" s="37">
        <f t="shared" si="22"/>
        <v>202902841.527468</v>
      </c>
      <c r="J43" s="37">
        <f t="shared" si="22"/>
        <v>5189264.5384860002</v>
      </c>
      <c r="K43" s="37">
        <f t="shared" si="22"/>
        <v>1333931.2506619999</v>
      </c>
      <c r="L43" s="37">
        <f t="shared" si="22"/>
        <v>0</v>
      </c>
      <c r="M43" s="37">
        <f t="shared" si="22"/>
        <v>1333931.2506619999</v>
      </c>
      <c r="N43" s="37">
        <f t="shared" si="22"/>
        <v>0</v>
      </c>
      <c r="O43" s="27" t="e">
        <f t="shared" si="21"/>
        <v>#REF!</v>
      </c>
      <c r="P43" s="27">
        <f t="shared" si="20"/>
        <v>2739017336.2124453</v>
      </c>
      <c r="Q43" s="29">
        <v>0</v>
      </c>
      <c r="R43" s="27">
        <f t="shared" si="20"/>
        <v>101633950.64545201</v>
      </c>
      <c r="S43" s="27">
        <f>I43+N43</f>
        <v>202902841.527468</v>
      </c>
    </row>
    <row r="44" spans="2:19" ht="30" customHeight="1" x14ac:dyDescent="0.25">
      <c r="B44" s="6"/>
      <c r="C44" s="7" t="s">
        <v>49</v>
      </c>
      <c r="D44" s="30"/>
      <c r="E44" s="16"/>
      <c r="F44" s="16"/>
      <c r="G44" s="16"/>
      <c r="H44" s="16"/>
      <c r="I44" s="16"/>
      <c r="J44" s="16"/>
      <c r="K44" s="16"/>
      <c r="L44" s="16"/>
      <c r="M44" s="16"/>
      <c r="N44" s="16"/>
      <c r="O44" s="16"/>
      <c r="P44" s="16"/>
      <c r="Q44" s="16"/>
      <c r="R44" s="16"/>
      <c r="S44" s="17"/>
    </row>
    <row r="45" spans="2:19" ht="30" customHeight="1" x14ac:dyDescent="0.25">
      <c r="B45" s="10">
        <v>33</v>
      </c>
      <c r="C45" s="18" t="s">
        <v>50</v>
      </c>
      <c r="D45" s="48">
        <f>SUM(D46:D48)</f>
        <v>54474778568.089897</v>
      </c>
      <c r="E45" s="13"/>
      <c r="F45" s="13"/>
      <c r="G45" s="13"/>
      <c r="H45" s="13"/>
      <c r="I45" s="13"/>
      <c r="J45" s="13"/>
      <c r="K45" s="13"/>
      <c r="L45" s="13"/>
      <c r="M45" s="13"/>
      <c r="N45" s="13"/>
      <c r="O45" s="13"/>
      <c r="P45" s="13"/>
      <c r="Q45" s="13"/>
      <c r="R45" s="13"/>
      <c r="S45" s="13"/>
    </row>
    <row r="46" spans="2:19" ht="30" customHeight="1" x14ac:dyDescent="0.25">
      <c r="B46" s="10">
        <v>34</v>
      </c>
      <c r="C46" s="19" t="s">
        <v>32</v>
      </c>
      <c r="D46" s="48">
        <f>Estr_T7_3112_CRIF_v2!O3+Estr_T7_3112_CRIF_v2!O4+Estr_T7_3112_CRIF_v2!O5</f>
        <v>53933923094.959892</v>
      </c>
      <c r="E46" s="13"/>
      <c r="F46" s="13"/>
      <c r="G46" s="13"/>
      <c r="H46" s="13"/>
      <c r="I46" s="13"/>
      <c r="J46" s="13"/>
      <c r="K46" s="13"/>
      <c r="L46" s="13"/>
      <c r="M46" s="13"/>
      <c r="N46" s="13"/>
      <c r="O46" s="13"/>
      <c r="P46" s="13"/>
      <c r="Q46" s="13"/>
      <c r="R46" s="13"/>
      <c r="S46" s="13"/>
    </row>
    <row r="47" spans="2:19" ht="30" customHeight="1" x14ac:dyDescent="0.25">
      <c r="B47" s="10">
        <v>35</v>
      </c>
      <c r="C47" s="19" t="s">
        <v>51</v>
      </c>
      <c r="D47" s="48">
        <f>Estr_T7_3112_CRIF_v2!O49+Estr_T7_3112_CRIF_v2!O50</f>
        <v>356621028.79999995</v>
      </c>
      <c r="E47" s="13"/>
      <c r="F47" s="13"/>
      <c r="G47" s="13"/>
      <c r="H47" s="13"/>
      <c r="I47" s="13"/>
      <c r="J47" s="13"/>
      <c r="K47" s="13"/>
      <c r="L47" s="13"/>
      <c r="M47" s="13"/>
      <c r="N47" s="13"/>
      <c r="O47" s="13"/>
      <c r="P47" s="13"/>
      <c r="Q47" s="13"/>
      <c r="R47" s="13"/>
      <c r="S47" s="13"/>
    </row>
    <row r="48" spans="2:19" ht="30" customHeight="1" x14ac:dyDescent="0.25">
      <c r="B48" s="10">
        <v>36</v>
      </c>
      <c r="C48" s="19" t="s">
        <v>34</v>
      </c>
      <c r="D48" s="48">
        <f>Estr_T7_3112_CRIF_v2!O36</f>
        <v>184234444.33000001</v>
      </c>
      <c r="E48" s="13"/>
      <c r="F48" s="13"/>
      <c r="G48" s="13"/>
      <c r="H48" s="13"/>
      <c r="I48" s="13"/>
      <c r="J48" s="13"/>
      <c r="K48" s="13"/>
      <c r="L48" s="13"/>
      <c r="M48" s="13"/>
      <c r="N48" s="13"/>
      <c r="O48" s="13"/>
      <c r="P48" s="13"/>
      <c r="Q48" s="13"/>
      <c r="R48" s="13"/>
      <c r="S48" s="13"/>
    </row>
    <row r="49" spans="2:19" ht="30" customHeight="1" x14ac:dyDescent="0.25">
      <c r="B49" s="10">
        <v>37</v>
      </c>
      <c r="C49" s="18" t="s">
        <v>52</v>
      </c>
      <c r="D49" s="48">
        <f>SUM(D50:D52)</f>
        <v>736301327.51999998</v>
      </c>
      <c r="E49" s="13"/>
      <c r="F49" s="13"/>
      <c r="G49" s="13"/>
      <c r="H49" s="13"/>
      <c r="I49" s="13"/>
      <c r="J49" s="13"/>
      <c r="K49" s="13"/>
      <c r="L49" s="13"/>
      <c r="M49" s="13"/>
      <c r="N49" s="13"/>
      <c r="O49" s="13"/>
      <c r="P49" s="13"/>
      <c r="Q49" s="13"/>
      <c r="R49" s="13"/>
      <c r="S49" s="13"/>
    </row>
    <row r="50" spans="2:19" ht="30" customHeight="1" x14ac:dyDescent="0.25">
      <c r="B50" s="10">
        <v>38</v>
      </c>
      <c r="C50" s="19" t="s">
        <v>32</v>
      </c>
      <c r="D50" s="57">
        <f>Estr_T7_3112_CRIF_v2!O25</f>
        <v>478157513.88999999</v>
      </c>
      <c r="E50" s="13"/>
      <c r="F50" s="13"/>
      <c r="G50" s="13"/>
      <c r="H50" s="13"/>
      <c r="I50" s="13"/>
      <c r="J50" s="13"/>
      <c r="K50" s="13"/>
      <c r="L50" s="13"/>
      <c r="M50" s="13"/>
      <c r="N50" s="13"/>
      <c r="O50" s="13"/>
      <c r="P50" s="13"/>
      <c r="Q50" s="13"/>
      <c r="R50" s="13"/>
      <c r="S50" s="13"/>
    </row>
    <row r="51" spans="2:19" ht="30" customHeight="1" x14ac:dyDescent="0.25">
      <c r="B51" s="10">
        <v>39</v>
      </c>
      <c r="C51" s="19" t="s">
        <v>51</v>
      </c>
      <c r="D51" s="57">
        <f>Estr_T7_3112_CRIF_v2!O60</f>
        <v>258143812.94</v>
      </c>
      <c r="E51" s="13"/>
      <c r="F51" s="13"/>
      <c r="G51" s="13"/>
      <c r="H51" s="13"/>
      <c r="I51" s="13"/>
      <c r="J51" s="13"/>
      <c r="K51" s="13"/>
      <c r="L51" s="13"/>
      <c r="M51" s="13"/>
      <c r="N51" s="13"/>
      <c r="O51" s="13"/>
      <c r="P51" s="13"/>
      <c r="Q51" s="13"/>
      <c r="R51" s="13"/>
      <c r="S51" s="13"/>
    </row>
    <row r="52" spans="2:19" ht="30" customHeight="1" x14ac:dyDescent="0.25">
      <c r="B52" s="10">
        <v>40</v>
      </c>
      <c r="C52" s="19" t="s">
        <v>34</v>
      </c>
      <c r="D52" s="57">
        <f>Estr_T7_3112_CRIF_v2!O45</f>
        <v>0.69</v>
      </c>
      <c r="E52" s="13"/>
      <c r="F52" s="13"/>
      <c r="G52" s="13"/>
      <c r="H52" s="13"/>
      <c r="I52" s="13"/>
      <c r="J52" s="13"/>
      <c r="K52" s="13"/>
      <c r="L52" s="13"/>
      <c r="M52" s="13"/>
      <c r="N52" s="13"/>
      <c r="O52" s="13"/>
      <c r="P52" s="13"/>
      <c r="Q52" s="13"/>
      <c r="R52" s="13"/>
      <c r="S52" s="13"/>
    </row>
    <row r="53" spans="2:19" ht="30" customHeight="1" x14ac:dyDescent="0.25">
      <c r="B53" s="60">
        <v>41</v>
      </c>
      <c r="C53" s="20" t="s">
        <v>53</v>
      </c>
      <c r="D53" s="41" t="e">
        <f>#REF!</f>
        <v>#REF!</v>
      </c>
      <c r="E53" s="13"/>
      <c r="F53" s="13"/>
      <c r="G53" s="13"/>
      <c r="H53" s="13"/>
      <c r="I53" s="13"/>
      <c r="J53" s="13"/>
      <c r="K53" s="13"/>
      <c r="L53" s="13"/>
      <c r="M53" s="13"/>
      <c r="N53" s="13"/>
      <c r="O53" s="13"/>
      <c r="P53" s="13"/>
      <c r="Q53" s="13"/>
      <c r="R53" s="13"/>
      <c r="S53" s="13"/>
    </row>
    <row r="54" spans="2:19" ht="30" customHeight="1" x14ac:dyDescent="0.25">
      <c r="B54" s="60">
        <v>42</v>
      </c>
      <c r="C54" s="20" t="s">
        <v>54</v>
      </c>
      <c r="D54" s="41" t="e">
        <f>#REF!</f>
        <v>#REF!</v>
      </c>
      <c r="E54" s="13"/>
      <c r="F54" s="13"/>
      <c r="G54" s="13"/>
      <c r="H54" s="13"/>
      <c r="I54" s="13"/>
      <c r="J54" s="13"/>
      <c r="K54" s="13"/>
      <c r="L54" s="13"/>
      <c r="M54" s="13"/>
      <c r="N54" s="13"/>
      <c r="O54" s="13"/>
      <c r="P54" s="13"/>
      <c r="Q54" s="13"/>
      <c r="R54" s="13"/>
      <c r="S54" s="13"/>
    </row>
    <row r="55" spans="2:19" ht="30" customHeight="1" x14ac:dyDescent="0.25">
      <c r="B55" s="60">
        <v>43</v>
      </c>
      <c r="C55" s="20" t="s">
        <v>55</v>
      </c>
      <c r="D55" s="41" t="e">
        <f>#REF!</f>
        <v>#REF!</v>
      </c>
      <c r="E55" s="13"/>
      <c r="F55" s="13"/>
      <c r="G55" s="13"/>
      <c r="H55" s="13"/>
      <c r="I55" s="13"/>
      <c r="J55" s="13"/>
      <c r="K55" s="13"/>
      <c r="L55" s="13"/>
      <c r="M55" s="13"/>
      <c r="N55" s="13"/>
      <c r="O55" s="13"/>
      <c r="P55" s="13"/>
      <c r="Q55" s="13"/>
      <c r="R55" s="13"/>
      <c r="S55" s="13"/>
    </row>
    <row r="56" spans="2:19" ht="30" customHeight="1" x14ac:dyDescent="0.25">
      <c r="B56" s="60">
        <v>44</v>
      </c>
      <c r="C56" s="20" t="s">
        <v>56</v>
      </c>
      <c r="D56" s="41" t="e">
        <f>D63-D55-D54-D53-D49-D45-D43-D59-D60-D61</f>
        <v>#REF!</v>
      </c>
      <c r="E56" s="13"/>
      <c r="F56" s="13"/>
      <c r="G56" s="13"/>
      <c r="H56" s="13"/>
      <c r="I56" s="13"/>
      <c r="J56" s="13"/>
      <c r="K56" s="13"/>
      <c r="L56" s="13"/>
      <c r="M56" s="13"/>
      <c r="N56" s="13"/>
      <c r="O56" s="13"/>
      <c r="P56" s="13"/>
      <c r="Q56" s="13"/>
      <c r="R56" s="13"/>
      <c r="S56" s="13"/>
    </row>
    <row r="57" spans="2:19" ht="30" customHeight="1" x14ac:dyDescent="0.25">
      <c r="B57" s="60">
        <v>45</v>
      </c>
      <c r="C57" s="21" t="s">
        <v>57</v>
      </c>
      <c r="D57" s="41" t="e">
        <f>D43+D45+D49+D53+D54+D55+D56</f>
        <v>#REF!</v>
      </c>
      <c r="E57" s="13"/>
      <c r="F57" s="13"/>
      <c r="G57" s="13"/>
      <c r="H57" s="13"/>
      <c r="I57" s="13"/>
      <c r="J57" s="13"/>
      <c r="K57" s="13"/>
      <c r="L57" s="13"/>
      <c r="M57" s="13"/>
      <c r="N57" s="13"/>
      <c r="O57" s="13"/>
      <c r="P57" s="13"/>
      <c r="Q57" s="13"/>
      <c r="R57" s="13"/>
      <c r="S57" s="13"/>
    </row>
    <row r="58" spans="2:19" ht="30" customHeight="1" x14ac:dyDescent="0.25">
      <c r="B58" s="22"/>
      <c r="C58" s="7" t="s">
        <v>73</v>
      </c>
      <c r="D58" s="30"/>
      <c r="E58" s="8"/>
      <c r="F58" s="8"/>
      <c r="G58" s="8"/>
      <c r="H58" s="8"/>
      <c r="I58" s="8"/>
      <c r="J58" s="8"/>
      <c r="K58" s="8"/>
      <c r="L58" s="8"/>
      <c r="M58" s="8"/>
      <c r="N58" s="8"/>
      <c r="O58" s="8"/>
      <c r="P58" s="8"/>
      <c r="Q58" s="8"/>
      <c r="R58" s="8"/>
      <c r="S58" s="9"/>
    </row>
    <row r="59" spans="2:19" ht="30" customHeight="1" x14ac:dyDescent="0.25">
      <c r="B59" s="60">
        <v>46</v>
      </c>
      <c r="C59" s="20" t="s">
        <v>58</v>
      </c>
      <c r="D59" s="41">
        <f>Estr_T7_3112_CRIF_v2!O14+Estr_T7_3112_CRIF_v2!O15+Estr_T7_3112_CRIF_v2!O33+Estr_T7_3112_CRIF_v2!O53+Estr_T7_3112_CRIF_v2!O55+Estr_T7_3112_CRIF_v2!O63</f>
        <v>31831282262.360001</v>
      </c>
      <c r="E59" s="13"/>
      <c r="F59" s="13"/>
      <c r="G59" s="13"/>
      <c r="H59" s="13"/>
      <c r="I59" s="13"/>
      <c r="J59" s="13"/>
      <c r="K59" s="13"/>
      <c r="L59" s="13"/>
      <c r="M59" s="13"/>
      <c r="N59" s="13"/>
      <c r="O59" s="13"/>
      <c r="P59" s="13"/>
      <c r="Q59" s="13"/>
      <c r="R59" s="13"/>
      <c r="S59" s="13"/>
    </row>
    <row r="60" spans="2:19" ht="30" customHeight="1" x14ac:dyDescent="0.25">
      <c r="B60" s="60">
        <v>47</v>
      </c>
      <c r="C60" s="20" t="s">
        <v>59</v>
      </c>
      <c r="D60" s="41" t="e">
        <f>#REF!+#REF!+#REF!+#REF!+#REF!+#REF!+#REF! +#REF!</f>
        <v>#REF!</v>
      </c>
      <c r="E60" s="13"/>
      <c r="F60" s="13"/>
      <c r="G60" s="13"/>
      <c r="H60" s="13"/>
      <c r="I60" s="13"/>
      <c r="J60" s="13"/>
      <c r="K60" s="13"/>
      <c r="L60" s="13"/>
      <c r="M60" s="13"/>
      <c r="N60" s="13"/>
      <c r="O60" s="13"/>
      <c r="P60" s="13"/>
      <c r="Q60" s="13"/>
      <c r="R60" s="13"/>
      <c r="S60" s="13"/>
    </row>
    <row r="61" spans="2:19" ht="30" customHeight="1" x14ac:dyDescent="0.25">
      <c r="B61" s="60">
        <v>48</v>
      </c>
      <c r="C61" s="20" t="s">
        <v>60</v>
      </c>
      <c r="D61" s="41" t="e">
        <f>#REF!</f>
        <v>#REF!</v>
      </c>
      <c r="E61" s="13"/>
      <c r="F61" s="13"/>
      <c r="G61" s="13"/>
      <c r="H61" s="13"/>
      <c r="I61" s="13"/>
      <c r="J61" s="13"/>
      <c r="K61" s="13"/>
      <c r="L61" s="13"/>
      <c r="M61" s="13"/>
      <c r="N61" s="13"/>
      <c r="O61" s="13"/>
      <c r="P61" s="13"/>
      <c r="Q61" s="13"/>
      <c r="R61" s="13"/>
      <c r="S61" s="13"/>
    </row>
    <row r="62" spans="2:19" ht="30" customHeight="1" x14ac:dyDescent="0.25">
      <c r="B62" s="60">
        <v>49</v>
      </c>
      <c r="C62" s="23" t="s">
        <v>61</v>
      </c>
      <c r="D62" s="41" t="e">
        <f>SUM(D59:D61)</f>
        <v>#REF!</v>
      </c>
      <c r="E62" s="13"/>
      <c r="F62" s="13"/>
      <c r="G62" s="13"/>
      <c r="H62" s="13"/>
      <c r="I62" s="13"/>
      <c r="J62" s="13"/>
      <c r="K62" s="13"/>
      <c r="L62" s="13"/>
      <c r="M62" s="13"/>
      <c r="N62" s="13"/>
      <c r="O62" s="13"/>
      <c r="P62" s="13"/>
      <c r="Q62" s="13"/>
      <c r="R62" s="13"/>
      <c r="S62" s="13"/>
    </row>
    <row r="63" spans="2:19" ht="30" customHeight="1" x14ac:dyDescent="0.25">
      <c r="B63" s="60">
        <v>50</v>
      </c>
      <c r="C63" s="21" t="s">
        <v>62</v>
      </c>
      <c r="D63" s="41" t="e">
        <f>#REF!</f>
        <v>#REF!</v>
      </c>
      <c r="E63" s="13"/>
      <c r="F63" s="13"/>
      <c r="G63" s="13"/>
      <c r="H63" s="13"/>
      <c r="I63" s="13"/>
      <c r="J63" s="13"/>
      <c r="K63" s="13"/>
      <c r="L63" s="13"/>
      <c r="M63" s="13"/>
      <c r="N63" s="13"/>
      <c r="O63" s="13"/>
      <c r="P63" s="13"/>
      <c r="Q63" s="13"/>
      <c r="R63" s="13"/>
      <c r="S63" s="13"/>
    </row>
    <row r="64" spans="2:19" ht="30" customHeight="1" thickBot="1" x14ac:dyDescent="0.3">
      <c r="B64" s="71"/>
      <c r="C64" s="72"/>
      <c r="D64" s="73"/>
      <c r="E64" s="74"/>
      <c r="F64" s="74"/>
      <c r="G64" s="74"/>
      <c r="H64" s="74"/>
      <c r="I64" s="74"/>
      <c r="J64" s="74"/>
      <c r="K64" s="74"/>
      <c r="L64" s="74"/>
      <c r="M64" s="74"/>
      <c r="N64" s="74"/>
      <c r="O64" s="74"/>
      <c r="P64" s="74"/>
      <c r="Q64" s="74"/>
      <c r="R64" s="74"/>
      <c r="S64" s="74"/>
    </row>
    <row r="65" spans="1:19" ht="30" customHeight="1" thickBot="1" x14ac:dyDescent="0.3">
      <c r="B65" s="71"/>
      <c r="C65" s="72"/>
      <c r="D65" s="65" t="s">
        <v>121</v>
      </c>
      <c r="E65" s="66">
        <v>50631764.020000003</v>
      </c>
      <c r="F65" s="74"/>
      <c r="G65" s="74"/>
      <c r="H65" s="74"/>
      <c r="I65" s="74"/>
      <c r="J65" s="74"/>
      <c r="K65" s="74"/>
      <c r="L65" s="74"/>
      <c r="M65" s="74"/>
      <c r="N65" s="74"/>
      <c r="O65" s="74"/>
      <c r="P65" s="74"/>
      <c r="Q65" s="74"/>
      <c r="R65" s="74"/>
      <c r="S65" s="74"/>
    </row>
    <row r="66" spans="1:19" ht="30" customHeight="1" thickBot="1" x14ac:dyDescent="0.3">
      <c r="B66" s="71"/>
      <c r="C66" s="72"/>
      <c r="D66" s="73"/>
      <c r="E66" s="74"/>
      <c r="F66" s="74"/>
      <c r="G66" s="74"/>
      <c r="H66" s="74"/>
      <c r="I66" s="74"/>
      <c r="J66" s="74"/>
      <c r="K66" s="74"/>
      <c r="L66" s="74"/>
      <c r="M66" s="74"/>
      <c r="N66" s="74"/>
      <c r="O66" s="74"/>
      <c r="P66" s="74"/>
      <c r="Q66" s="74"/>
      <c r="R66" s="74"/>
      <c r="S66" s="74"/>
    </row>
    <row r="67" spans="1:19" s="55" customFormat="1" ht="30" customHeight="1" thickBot="1" x14ac:dyDescent="0.3">
      <c r="A67" s="54"/>
      <c r="B67" s="54"/>
      <c r="C67" s="54"/>
      <c r="D67" s="65" t="s">
        <v>115</v>
      </c>
      <c r="E67" s="66">
        <v>113525000</v>
      </c>
      <c r="F67" s="52"/>
      <c r="G67" s="52"/>
      <c r="H67" s="52"/>
      <c r="I67" s="52"/>
      <c r="J67" s="52"/>
      <c r="K67" s="52"/>
      <c r="L67" s="52"/>
      <c r="M67" s="52"/>
      <c r="N67" s="52"/>
    </row>
    <row r="68" spans="1:19" s="24" customFormat="1" ht="30" hidden="1" customHeight="1" x14ac:dyDescent="0.25"/>
    <row r="69" spans="1:19" s="24" customFormat="1" ht="30" hidden="1" customHeight="1" x14ac:dyDescent="0.25"/>
    <row r="70" spans="1:19" s="24" customFormat="1" ht="30" hidden="1" customHeight="1" x14ac:dyDescent="0.25"/>
    <row r="71" spans="1:19" s="24" customFormat="1" ht="30" hidden="1" customHeight="1" x14ac:dyDescent="0.25"/>
    <row r="72" spans="1:19" s="24" customFormat="1" ht="30" hidden="1" customHeight="1" x14ac:dyDescent="0.25"/>
    <row r="73" spans="1:19" s="24" customFormat="1" ht="30" hidden="1" customHeight="1" x14ac:dyDescent="0.25"/>
    <row r="74" spans="1:19" s="24" customFormat="1" ht="30" hidden="1" customHeight="1" x14ac:dyDescent="0.25"/>
    <row r="75" spans="1:19" s="24" customFormat="1" ht="30" hidden="1" customHeight="1" x14ac:dyDescent="0.25"/>
    <row r="76" spans="1:19" s="24" customFormat="1" ht="30" hidden="1" customHeight="1" x14ac:dyDescent="0.25"/>
    <row r="77" spans="1:19" s="24" customFormat="1" ht="30" hidden="1" customHeight="1" x14ac:dyDescent="0.25"/>
    <row r="78" spans="1:19" s="24" customFormat="1" ht="30" hidden="1" customHeight="1" x14ac:dyDescent="0.25"/>
    <row r="79" spans="1:19" s="24" customFormat="1" ht="30" hidden="1" customHeight="1" x14ac:dyDescent="0.25"/>
    <row r="80" spans="1:19" s="24" customFormat="1" ht="30" hidden="1" customHeight="1" x14ac:dyDescent="0.25"/>
    <row r="81" s="24" customFormat="1" ht="30" hidden="1" customHeight="1" x14ac:dyDescent="0.25"/>
    <row r="82" s="24" customFormat="1" ht="30" hidden="1" customHeight="1" x14ac:dyDescent="0.25"/>
    <row r="83" s="24" customFormat="1" ht="30" hidden="1" customHeight="1" x14ac:dyDescent="0.25"/>
    <row r="84" s="24" customFormat="1" ht="30" hidden="1" customHeight="1" x14ac:dyDescent="0.25"/>
    <row r="85" s="24" customFormat="1" ht="30" hidden="1" customHeight="1" x14ac:dyDescent="0.25"/>
    <row r="86" s="24" customFormat="1" ht="30" hidden="1" customHeight="1" x14ac:dyDescent="0.25"/>
    <row r="87" s="24" customFormat="1" ht="30" hidden="1" customHeight="1" x14ac:dyDescent="0.25"/>
    <row r="88" s="24" customFormat="1" ht="30" hidden="1" customHeight="1" x14ac:dyDescent="0.25"/>
    <row r="89" s="24" customFormat="1" ht="30" hidden="1" customHeight="1" x14ac:dyDescent="0.25"/>
    <row r="90" s="24" customFormat="1" ht="30" hidden="1" customHeight="1" x14ac:dyDescent="0.25"/>
    <row r="91" s="24" customFormat="1" ht="30" hidden="1" customHeight="1" x14ac:dyDescent="0.25"/>
    <row r="92" s="24" customFormat="1" ht="30" hidden="1" customHeight="1" x14ac:dyDescent="0.25"/>
    <row r="93" s="24" customFormat="1" ht="30" hidden="1" customHeight="1" x14ac:dyDescent="0.25"/>
    <row r="94" s="24" customFormat="1" ht="30" hidden="1" customHeight="1" x14ac:dyDescent="0.25"/>
    <row r="95" s="24" customFormat="1" ht="30" hidden="1" customHeight="1" x14ac:dyDescent="0.25"/>
    <row r="96" s="24" customFormat="1" ht="30" hidden="1" customHeight="1" x14ac:dyDescent="0.25"/>
    <row r="97" s="24" customFormat="1" ht="30" hidden="1" customHeight="1" x14ac:dyDescent="0.25"/>
    <row r="98" s="24" customFormat="1" ht="30" hidden="1" customHeight="1" x14ac:dyDescent="0.25"/>
    <row r="99" s="24" customFormat="1" ht="30" hidden="1" customHeight="1" x14ac:dyDescent="0.25"/>
    <row r="100" s="24" customFormat="1" ht="30" hidden="1" customHeight="1" x14ac:dyDescent="0.25"/>
    <row r="101" s="24" customFormat="1" ht="30" hidden="1" customHeight="1" x14ac:dyDescent="0.25"/>
    <row r="102" s="24" customFormat="1" ht="30" hidden="1" customHeight="1" x14ac:dyDescent="0.25"/>
    <row r="103" s="24" customFormat="1" ht="30" hidden="1" customHeight="1" x14ac:dyDescent="0.25"/>
    <row r="104" s="24" customFormat="1" ht="30" hidden="1" customHeight="1" x14ac:dyDescent="0.25"/>
    <row r="105" s="24" customFormat="1" ht="30" hidden="1" customHeight="1" x14ac:dyDescent="0.25"/>
    <row r="106" s="24" customFormat="1" ht="30" hidden="1" customHeight="1" x14ac:dyDescent="0.25"/>
    <row r="107" s="24" customFormat="1" ht="30" hidden="1" customHeight="1" x14ac:dyDescent="0.25"/>
    <row r="108" s="24" customFormat="1" ht="30" hidden="1" customHeight="1" x14ac:dyDescent="0.25"/>
    <row r="109" s="24" customFormat="1" ht="30" hidden="1" customHeight="1" x14ac:dyDescent="0.25"/>
    <row r="110" s="24" customFormat="1" ht="30" hidden="1" customHeight="1" x14ac:dyDescent="0.25"/>
    <row r="111" s="24" customFormat="1" ht="30" hidden="1" customHeight="1" x14ac:dyDescent="0.25"/>
    <row r="112" s="24" customFormat="1" ht="30" hidden="1" customHeight="1" x14ac:dyDescent="0.25"/>
    <row r="113" s="24" customFormat="1" ht="30" hidden="1" customHeight="1" x14ac:dyDescent="0.25"/>
    <row r="114" s="24" customFormat="1" ht="30" hidden="1" customHeight="1" x14ac:dyDescent="0.25"/>
    <row r="115" s="24" customFormat="1" ht="30" hidden="1" customHeight="1" x14ac:dyDescent="0.25"/>
    <row r="116" s="24" customFormat="1" ht="30" hidden="1" customHeight="1" x14ac:dyDescent="0.25"/>
    <row r="117" s="24" customFormat="1" ht="30" hidden="1" customHeight="1" x14ac:dyDescent="0.25"/>
    <row r="118" s="24" customFormat="1" ht="30" hidden="1" customHeight="1" x14ac:dyDescent="0.25"/>
    <row r="119" s="24" customFormat="1" ht="30" hidden="1" customHeight="1" x14ac:dyDescent="0.25"/>
    <row r="120" s="24" customFormat="1" ht="30" hidden="1" customHeight="1" x14ac:dyDescent="0.25"/>
    <row r="121" s="24" customFormat="1" ht="30" hidden="1" customHeight="1" x14ac:dyDescent="0.25"/>
    <row r="122" s="24" customFormat="1" ht="30" hidden="1" customHeight="1" x14ac:dyDescent="0.25"/>
    <row r="123" s="24" customFormat="1" ht="30" hidden="1" customHeight="1" x14ac:dyDescent="0.25"/>
    <row r="124" s="24" customFormat="1" ht="30" hidden="1" customHeight="1" x14ac:dyDescent="0.25"/>
    <row r="125" s="24" customFormat="1" ht="30" hidden="1" customHeight="1" x14ac:dyDescent="0.25"/>
    <row r="126" s="24" customFormat="1" ht="30" hidden="1" customHeight="1" x14ac:dyDescent="0.25"/>
    <row r="127" s="24" customFormat="1" ht="30" hidden="1" customHeight="1" x14ac:dyDescent="0.25"/>
    <row r="128" s="24" customFormat="1" ht="30" hidden="1" customHeight="1" x14ac:dyDescent="0.25"/>
    <row r="129" s="24" customFormat="1" ht="30" hidden="1" customHeight="1" x14ac:dyDescent="0.25"/>
    <row r="130" s="24" customFormat="1" ht="30" hidden="1" customHeight="1" x14ac:dyDescent="0.25"/>
    <row r="131" s="24" customFormat="1" ht="30" hidden="1" customHeight="1" x14ac:dyDescent="0.25"/>
    <row r="132" s="24" customFormat="1" ht="30" hidden="1" customHeight="1" x14ac:dyDescent="0.25"/>
    <row r="133" s="24" customFormat="1" ht="30" hidden="1" customHeight="1" x14ac:dyDescent="0.25"/>
    <row r="134" s="24" customFormat="1" ht="30" hidden="1" customHeight="1" x14ac:dyDescent="0.25"/>
    <row r="135" s="24" customFormat="1" ht="30" hidden="1" customHeight="1" x14ac:dyDescent="0.25"/>
    <row r="136" s="24" customFormat="1" ht="30" hidden="1" customHeight="1" x14ac:dyDescent="0.25"/>
    <row r="137" s="24" customFormat="1" ht="30" hidden="1" customHeight="1" x14ac:dyDescent="0.25"/>
    <row r="138" s="24" customFormat="1" ht="30" hidden="1" customHeight="1" x14ac:dyDescent="0.25"/>
    <row r="139" s="24" customFormat="1" ht="30" hidden="1" customHeight="1" x14ac:dyDescent="0.25"/>
    <row r="140" s="24" customFormat="1" ht="30" hidden="1" customHeight="1" x14ac:dyDescent="0.25"/>
    <row r="141" s="24" customFormat="1" ht="30" hidden="1" customHeight="1" x14ac:dyDescent="0.25"/>
    <row r="142" s="24" customFormat="1" ht="30" hidden="1" customHeight="1" x14ac:dyDescent="0.25"/>
    <row r="143" s="24" customFormat="1" ht="30" hidden="1" customHeight="1" x14ac:dyDescent="0.25"/>
    <row r="144" s="24" customFormat="1" ht="30" hidden="1" customHeight="1" x14ac:dyDescent="0.25"/>
    <row r="145" s="24" customFormat="1" ht="30" hidden="1" customHeight="1" x14ac:dyDescent="0.25"/>
    <row r="146" s="24" customFormat="1" ht="30" hidden="1" customHeight="1" x14ac:dyDescent="0.25"/>
    <row r="147" s="24" customFormat="1" ht="30" hidden="1" customHeight="1" x14ac:dyDescent="0.25"/>
    <row r="148" s="24" customFormat="1" ht="30" hidden="1" customHeight="1" x14ac:dyDescent="0.25"/>
    <row r="149" s="24" customFormat="1" ht="30" hidden="1" customHeight="1" x14ac:dyDescent="0.25"/>
    <row r="150" s="24" customFormat="1" ht="30" hidden="1" customHeight="1" x14ac:dyDescent="0.25"/>
    <row r="151" s="24" customFormat="1" ht="30" hidden="1" customHeight="1" x14ac:dyDescent="0.25"/>
    <row r="152" s="24" customFormat="1" ht="30" hidden="1" customHeight="1" x14ac:dyDescent="0.25"/>
    <row r="153" s="24" customFormat="1" ht="30" hidden="1" customHeight="1" x14ac:dyDescent="0.25"/>
    <row r="154" s="24" customFormat="1" ht="30" hidden="1" customHeight="1" x14ac:dyDescent="0.25"/>
    <row r="155" s="24" customFormat="1" ht="30" hidden="1" customHeight="1" x14ac:dyDescent="0.25"/>
    <row r="156" s="24" customFormat="1" ht="30" hidden="1" customHeight="1" x14ac:dyDescent="0.25"/>
    <row r="157" s="24" customFormat="1" ht="30" hidden="1" customHeight="1" x14ac:dyDescent="0.25"/>
    <row r="158" s="24" customFormat="1" ht="30" hidden="1" customHeight="1" x14ac:dyDescent="0.25"/>
    <row r="159" s="24" customFormat="1" ht="30" hidden="1" customHeight="1" x14ac:dyDescent="0.25"/>
    <row r="160" s="24" customFormat="1" ht="30" hidden="1" customHeight="1" x14ac:dyDescent="0.25"/>
    <row r="161" s="24" customFormat="1" ht="30" hidden="1" customHeight="1" x14ac:dyDescent="0.25"/>
    <row r="162" s="24" customFormat="1" ht="30" hidden="1" customHeight="1" x14ac:dyDescent="0.25"/>
    <row r="163" s="24" customFormat="1" ht="30" hidden="1" customHeight="1" x14ac:dyDescent="0.25"/>
    <row r="164" s="24" customFormat="1" ht="30" hidden="1" customHeight="1" x14ac:dyDescent="0.25"/>
    <row r="165" s="24" customFormat="1" ht="30" hidden="1" customHeight="1" x14ac:dyDescent="0.25"/>
    <row r="166" s="24" customFormat="1" ht="30" hidden="1" customHeight="1" x14ac:dyDescent="0.25"/>
    <row r="167" s="24" customFormat="1" ht="30" hidden="1" customHeight="1" x14ac:dyDescent="0.25"/>
    <row r="168" s="24" customFormat="1" ht="30" hidden="1" customHeight="1" x14ac:dyDescent="0.25"/>
    <row r="169" s="24" customFormat="1" ht="30" hidden="1" customHeight="1" x14ac:dyDescent="0.25"/>
    <row r="170" s="24" customFormat="1" ht="30" hidden="1" customHeight="1" x14ac:dyDescent="0.25"/>
    <row r="171" s="24" customFormat="1" ht="30" hidden="1" customHeight="1" x14ac:dyDescent="0.25"/>
    <row r="172" s="24" customFormat="1" ht="30" hidden="1" customHeight="1" x14ac:dyDescent="0.25"/>
    <row r="173" s="24" customFormat="1" ht="30" hidden="1" customHeight="1" x14ac:dyDescent="0.25"/>
    <row r="174" s="24" customFormat="1" ht="30" hidden="1" customHeight="1" x14ac:dyDescent="0.25"/>
    <row r="175" s="24" customFormat="1" ht="30" hidden="1" customHeight="1" x14ac:dyDescent="0.25"/>
    <row r="176" s="24" customFormat="1" ht="30" hidden="1" customHeight="1" x14ac:dyDescent="0.25"/>
    <row r="177" s="24" customFormat="1" ht="30" hidden="1" customHeight="1" x14ac:dyDescent="0.25"/>
    <row r="178" s="24" customFormat="1" ht="30" hidden="1" customHeight="1" x14ac:dyDescent="0.25"/>
    <row r="179" s="24" customFormat="1" ht="30" hidden="1" customHeight="1" x14ac:dyDescent="0.25"/>
    <row r="180" s="24" customFormat="1" ht="30" hidden="1" customHeight="1" x14ac:dyDescent="0.25"/>
    <row r="181" s="24" customFormat="1" ht="30" hidden="1" customHeight="1" x14ac:dyDescent="0.25"/>
    <row r="182" s="24" customFormat="1" ht="30" hidden="1" customHeight="1" x14ac:dyDescent="0.25"/>
    <row r="183" s="24" customFormat="1" ht="30" hidden="1" customHeight="1" x14ac:dyDescent="0.25"/>
    <row r="184" s="24" customFormat="1" ht="30" hidden="1" customHeight="1" x14ac:dyDescent="0.25"/>
    <row r="185" s="24" customFormat="1" ht="30" hidden="1" customHeight="1" x14ac:dyDescent="0.25"/>
    <row r="186" s="24" customFormat="1" ht="30" hidden="1" customHeight="1" x14ac:dyDescent="0.25"/>
    <row r="187" s="24" customFormat="1" ht="30" hidden="1" customHeight="1" x14ac:dyDescent="0.25"/>
    <row r="188" s="24" customFormat="1" ht="30" hidden="1" customHeight="1" x14ac:dyDescent="0.25"/>
    <row r="189" s="24" customFormat="1" ht="30" hidden="1" customHeight="1" x14ac:dyDescent="0.25"/>
    <row r="190" s="24" customFormat="1" ht="30" hidden="1" customHeight="1" x14ac:dyDescent="0.25"/>
    <row r="191" s="24" customFormat="1" ht="30" hidden="1" customHeight="1" x14ac:dyDescent="0.25"/>
    <row r="192" s="24" customFormat="1" ht="30" hidden="1" customHeight="1" x14ac:dyDescent="0.25"/>
    <row r="193" s="24" customFormat="1" ht="30" hidden="1" customHeight="1" x14ac:dyDescent="0.25"/>
    <row r="194" s="24" customFormat="1" ht="30" hidden="1" customHeight="1" x14ac:dyDescent="0.25"/>
    <row r="195" s="24" customFormat="1" ht="30" hidden="1" customHeight="1" x14ac:dyDescent="0.25"/>
    <row r="196" s="24" customFormat="1" ht="30" hidden="1" customHeight="1" x14ac:dyDescent="0.25"/>
    <row r="197" s="24" customFormat="1" ht="30" hidden="1" customHeight="1" x14ac:dyDescent="0.25"/>
    <row r="198" s="24" customFormat="1" ht="30" hidden="1" customHeight="1" x14ac:dyDescent="0.25"/>
    <row r="199" s="24" customFormat="1" ht="30" hidden="1" customHeight="1" x14ac:dyDescent="0.25"/>
    <row r="200" s="24" customFormat="1" ht="30" hidden="1" customHeight="1" x14ac:dyDescent="0.25"/>
    <row r="201" s="24" customFormat="1" ht="30" hidden="1" customHeight="1" x14ac:dyDescent="0.25"/>
    <row r="202" s="24" customFormat="1" ht="30" hidden="1" customHeight="1" x14ac:dyDescent="0.25"/>
    <row r="203" s="24" customFormat="1" ht="30" hidden="1" customHeight="1" x14ac:dyDescent="0.25"/>
    <row r="204" s="24" customFormat="1" ht="30" hidden="1" customHeight="1" x14ac:dyDescent="0.25"/>
    <row r="205" s="24" customFormat="1" ht="30" hidden="1" customHeight="1" x14ac:dyDescent="0.25"/>
    <row r="206" s="24" customFormat="1" ht="30" hidden="1" customHeight="1" x14ac:dyDescent="0.25"/>
    <row r="207" s="24" customFormat="1" ht="30" hidden="1" customHeight="1" x14ac:dyDescent="0.25"/>
    <row r="208" s="24" customFormat="1" ht="30" hidden="1" customHeight="1" x14ac:dyDescent="0.25"/>
    <row r="209" s="24" customFormat="1" ht="30" hidden="1" customHeight="1" x14ac:dyDescent="0.25"/>
    <row r="210" s="24" customFormat="1" ht="30" hidden="1" customHeight="1" x14ac:dyDescent="0.25"/>
    <row r="211" s="24" customFormat="1" ht="30" hidden="1" customHeight="1" x14ac:dyDescent="0.25"/>
    <row r="212" s="24" customFormat="1" ht="30" hidden="1" customHeight="1" x14ac:dyDescent="0.25"/>
    <row r="213" s="24" customFormat="1" ht="30" hidden="1" customHeight="1" x14ac:dyDescent="0.25"/>
    <row r="214" s="24" customFormat="1" ht="30" hidden="1" customHeight="1" x14ac:dyDescent="0.25"/>
    <row r="215" s="24" customFormat="1" ht="30" hidden="1" customHeight="1" x14ac:dyDescent="0.25"/>
    <row r="216" s="24" customFormat="1" ht="30" hidden="1" customHeight="1" x14ac:dyDescent="0.25"/>
    <row r="217" s="24" customFormat="1" ht="30" hidden="1" customHeight="1" x14ac:dyDescent="0.25"/>
    <row r="218" s="24" customFormat="1" ht="30" hidden="1" customHeight="1" x14ac:dyDescent="0.25"/>
    <row r="219" s="24" customFormat="1" ht="30" hidden="1" customHeight="1" x14ac:dyDescent="0.25"/>
    <row r="220" s="24" customFormat="1" ht="30" hidden="1" customHeight="1" x14ac:dyDescent="0.25"/>
    <row r="221" s="24" customFormat="1" ht="30" hidden="1" customHeight="1" x14ac:dyDescent="0.25"/>
    <row r="222" s="24" customFormat="1" ht="30" hidden="1" customHeight="1" x14ac:dyDescent="0.25"/>
    <row r="223" s="24" customFormat="1" ht="30" hidden="1" customHeight="1" x14ac:dyDescent="0.25"/>
    <row r="224" s="24" customFormat="1" ht="30" hidden="1" customHeight="1" x14ac:dyDescent="0.25"/>
    <row r="225" s="24" customFormat="1" ht="30" hidden="1" customHeight="1" x14ac:dyDescent="0.25"/>
    <row r="226" s="24" customFormat="1" ht="30" hidden="1" customHeight="1" x14ac:dyDescent="0.25"/>
    <row r="227" s="24" customFormat="1" ht="30" hidden="1" customHeight="1" x14ac:dyDescent="0.25"/>
    <row r="228" s="24" customFormat="1" ht="30" hidden="1" customHeight="1" x14ac:dyDescent="0.25"/>
    <row r="229" s="24" customFormat="1" ht="30" hidden="1" customHeight="1" x14ac:dyDescent="0.25"/>
    <row r="230" s="24" customFormat="1" ht="30" hidden="1" customHeight="1" x14ac:dyDescent="0.25"/>
    <row r="231" s="24" customFormat="1" ht="30" hidden="1" customHeight="1" x14ac:dyDescent="0.25"/>
    <row r="232" s="24" customFormat="1" ht="30" hidden="1" customHeight="1" x14ac:dyDescent="0.25"/>
    <row r="233" s="24" customFormat="1" ht="30" hidden="1" customHeight="1" x14ac:dyDescent="0.25"/>
    <row r="234" s="24" customFormat="1" ht="30" hidden="1" customHeight="1" x14ac:dyDescent="0.25"/>
    <row r="235" s="24" customFormat="1" ht="30" hidden="1" customHeight="1" x14ac:dyDescent="0.25"/>
    <row r="236" s="24" customFormat="1" ht="30" hidden="1" customHeight="1" x14ac:dyDescent="0.25"/>
    <row r="237" s="24" customFormat="1" ht="30" hidden="1" customHeight="1" x14ac:dyDescent="0.25"/>
    <row r="238" s="24" customFormat="1" ht="30" hidden="1" customHeight="1" x14ac:dyDescent="0.25"/>
    <row r="239" s="24" customFormat="1" ht="30" hidden="1" customHeight="1" x14ac:dyDescent="0.25"/>
    <row r="240" s="24" customFormat="1" ht="30" hidden="1" customHeight="1" x14ac:dyDescent="0.25"/>
    <row r="241" s="24" customFormat="1" ht="30" hidden="1" customHeight="1" x14ac:dyDescent="0.25"/>
    <row r="242" s="24" customFormat="1" ht="30" hidden="1" customHeight="1" x14ac:dyDescent="0.25"/>
    <row r="243" s="24" customFormat="1" ht="30" hidden="1" customHeight="1" x14ac:dyDescent="0.25"/>
    <row r="244" s="24" customFormat="1" ht="30" hidden="1" customHeight="1" x14ac:dyDescent="0.25"/>
    <row r="245" s="24" customFormat="1" ht="30" hidden="1" customHeight="1" x14ac:dyDescent="0.25"/>
    <row r="246" s="24" customFormat="1" ht="30" hidden="1" customHeight="1" x14ac:dyDescent="0.25"/>
    <row r="247" s="24" customFormat="1" ht="30" hidden="1" customHeight="1" x14ac:dyDescent="0.25"/>
    <row r="248" s="24" customFormat="1" ht="30" hidden="1" customHeight="1" x14ac:dyDescent="0.25"/>
    <row r="249" s="24" customFormat="1" ht="30" hidden="1" customHeight="1" x14ac:dyDescent="0.25"/>
    <row r="250" s="24" customFormat="1" ht="30" hidden="1" customHeight="1" x14ac:dyDescent="0.25"/>
    <row r="251" s="24" customFormat="1" ht="30" hidden="1" customHeight="1" x14ac:dyDescent="0.25"/>
    <row r="252" s="24" customFormat="1" ht="30" hidden="1" customHeight="1" x14ac:dyDescent="0.25"/>
    <row r="253" s="24" customFormat="1" ht="30" hidden="1" customHeight="1" x14ac:dyDescent="0.25"/>
    <row r="254" s="24" customFormat="1" ht="30" hidden="1" customHeight="1" x14ac:dyDescent="0.25"/>
    <row r="255" s="24" customFormat="1" ht="30" hidden="1" customHeight="1" x14ac:dyDescent="0.25"/>
    <row r="256" s="24" customFormat="1" ht="30" hidden="1" customHeight="1" x14ac:dyDescent="0.25"/>
    <row r="257" s="24" customFormat="1" ht="30" hidden="1" customHeight="1" x14ac:dyDescent="0.25"/>
    <row r="258" s="24" customFormat="1" ht="30" hidden="1" customHeight="1" x14ac:dyDescent="0.25"/>
    <row r="259" s="24" customFormat="1" ht="30" hidden="1" customHeight="1" x14ac:dyDescent="0.25"/>
    <row r="260" s="24" customFormat="1" ht="30" hidden="1" customHeight="1" x14ac:dyDescent="0.25"/>
    <row r="261" s="24" customFormat="1" ht="30" hidden="1" customHeight="1" x14ac:dyDescent="0.25"/>
    <row r="262" s="24" customFormat="1" ht="30" hidden="1" customHeight="1" x14ac:dyDescent="0.25"/>
    <row r="263" s="24" customFormat="1" ht="30" hidden="1" customHeight="1" x14ac:dyDescent="0.25"/>
    <row r="264" s="24" customFormat="1" ht="30" hidden="1" customHeight="1" x14ac:dyDescent="0.25"/>
    <row r="265" s="24" customFormat="1" ht="30" hidden="1" customHeight="1" x14ac:dyDescent="0.25"/>
    <row r="266" s="24" customFormat="1" ht="30" hidden="1" customHeight="1" x14ac:dyDescent="0.25"/>
    <row r="267" s="24" customFormat="1" ht="30" hidden="1" customHeight="1" x14ac:dyDescent="0.25"/>
    <row r="268" s="24" customFormat="1" ht="30" hidden="1" customHeight="1" x14ac:dyDescent="0.25"/>
    <row r="269" s="24" customFormat="1" ht="30" hidden="1" customHeight="1" x14ac:dyDescent="0.25"/>
    <row r="270" s="24" customFormat="1" ht="30" hidden="1" customHeight="1" x14ac:dyDescent="0.25"/>
    <row r="271" s="24" customFormat="1" ht="30" hidden="1" customHeight="1" x14ac:dyDescent="0.25"/>
    <row r="272" s="24" customFormat="1" ht="30" hidden="1" customHeight="1" x14ac:dyDescent="0.25"/>
    <row r="273" s="24" customFormat="1" ht="30" hidden="1" customHeight="1" x14ac:dyDescent="0.25"/>
    <row r="274" s="24" customFormat="1" ht="30" hidden="1" customHeight="1" x14ac:dyDescent="0.25"/>
    <row r="275" s="24" customFormat="1" ht="30" hidden="1" customHeight="1" x14ac:dyDescent="0.25"/>
    <row r="276" s="24" customFormat="1" ht="30" hidden="1" customHeight="1" x14ac:dyDescent="0.25"/>
    <row r="277" s="24" customFormat="1" ht="30" hidden="1" customHeight="1" x14ac:dyDescent="0.25"/>
    <row r="278" s="24" customFormat="1" ht="30" hidden="1" customHeight="1" x14ac:dyDescent="0.25"/>
    <row r="279" s="24" customFormat="1" ht="30" hidden="1" customHeight="1" x14ac:dyDescent="0.25"/>
    <row r="280" s="24" customFormat="1" ht="30" hidden="1" customHeight="1" x14ac:dyDescent="0.25"/>
    <row r="281" s="24" customFormat="1" ht="30" hidden="1" customHeight="1" x14ac:dyDescent="0.25"/>
    <row r="282" s="24" customFormat="1" ht="30" hidden="1" customHeight="1" x14ac:dyDescent="0.25"/>
    <row r="283" s="24" customFormat="1" ht="30" hidden="1" customHeight="1" x14ac:dyDescent="0.25"/>
    <row r="284" s="24" customFormat="1" ht="30" hidden="1" customHeight="1" x14ac:dyDescent="0.25"/>
    <row r="285" s="24" customFormat="1" ht="30" hidden="1" customHeight="1" x14ac:dyDescent="0.25"/>
    <row r="286" s="24" customFormat="1" ht="30" hidden="1" customHeight="1" x14ac:dyDescent="0.25"/>
    <row r="287" s="24" customFormat="1" ht="30" hidden="1" customHeight="1" x14ac:dyDescent="0.25"/>
    <row r="288" s="24" customFormat="1" ht="30" hidden="1" customHeight="1" x14ac:dyDescent="0.25"/>
    <row r="289" s="24" customFormat="1" ht="30" hidden="1" customHeight="1" x14ac:dyDescent="0.25"/>
    <row r="290" s="24" customFormat="1" ht="30" hidden="1" customHeight="1" x14ac:dyDescent="0.25"/>
    <row r="291" s="24" customFormat="1" ht="30" hidden="1" customHeight="1" x14ac:dyDescent="0.25"/>
    <row r="292" s="24" customFormat="1" ht="30" hidden="1" customHeight="1" x14ac:dyDescent="0.25"/>
    <row r="293" s="24" customFormat="1" ht="30" hidden="1" customHeight="1" x14ac:dyDescent="0.25"/>
    <row r="294" s="24" customFormat="1" ht="30" hidden="1" customHeight="1" x14ac:dyDescent="0.25"/>
    <row r="295" s="24" customFormat="1" ht="30" hidden="1" customHeight="1" x14ac:dyDescent="0.25"/>
    <row r="296" s="24" customFormat="1" ht="30" hidden="1" customHeight="1" x14ac:dyDescent="0.25"/>
    <row r="297" s="24" customFormat="1" ht="30" hidden="1" customHeight="1" x14ac:dyDescent="0.25"/>
    <row r="298" s="24" customFormat="1" ht="30" hidden="1" customHeight="1" x14ac:dyDescent="0.25"/>
    <row r="299" s="24" customFormat="1" ht="30" hidden="1" customHeight="1" x14ac:dyDescent="0.25"/>
    <row r="300" s="24" customFormat="1" ht="30" hidden="1" customHeight="1" x14ac:dyDescent="0.25"/>
    <row r="301" s="24" customFormat="1" ht="30" hidden="1" customHeight="1" x14ac:dyDescent="0.25"/>
    <row r="302" s="24" customFormat="1" ht="30" hidden="1" customHeight="1" x14ac:dyDescent="0.25"/>
    <row r="303" s="24" customFormat="1" ht="30" hidden="1" customHeight="1" x14ac:dyDescent="0.25"/>
    <row r="304" s="24" customFormat="1" ht="30" hidden="1" customHeight="1" x14ac:dyDescent="0.25"/>
    <row r="305" s="24" customFormat="1" ht="30" hidden="1" customHeight="1" x14ac:dyDescent="0.25"/>
    <row r="306" s="24" customFormat="1" ht="30" hidden="1" customHeight="1" x14ac:dyDescent="0.25"/>
    <row r="307" s="24" customFormat="1" ht="30" hidden="1" customHeight="1" x14ac:dyDescent="0.25"/>
    <row r="308" s="24" customFormat="1" ht="30" hidden="1" customHeight="1" x14ac:dyDescent="0.25"/>
    <row r="309" s="24" customFormat="1" ht="30" hidden="1" customHeight="1" x14ac:dyDescent="0.25"/>
    <row r="310" s="24" customFormat="1" ht="30" hidden="1" customHeight="1" x14ac:dyDescent="0.25"/>
    <row r="311" s="24" customFormat="1" ht="30" hidden="1" customHeight="1" x14ac:dyDescent="0.25"/>
    <row r="312" s="24" customFormat="1" ht="30" hidden="1" customHeight="1" x14ac:dyDescent="0.25"/>
    <row r="313" s="24" customFormat="1" ht="30" hidden="1" customHeight="1" x14ac:dyDescent="0.25"/>
    <row r="314" s="24" customFormat="1" ht="0" hidden="1" customHeight="1" x14ac:dyDescent="0.25"/>
    <row r="315" s="24" customFormat="1" ht="0" hidden="1" customHeight="1" x14ac:dyDescent="0.25"/>
    <row r="316" s="24" customFormat="1" ht="0" hidden="1" customHeight="1" x14ac:dyDescent="0.25"/>
  </sheetData>
  <mergeCells count="10">
    <mergeCell ref="C2:S2"/>
    <mergeCell ref="B6:C10"/>
    <mergeCell ref="D7:S7"/>
    <mergeCell ref="D8:D11"/>
    <mergeCell ref="E8:I8"/>
    <mergeCell ref="J8:N8"/>
    <mergeCell ref="O8:S8"/>
    <mergeCell ref="E9:I9"/>
    <mergeCell ref="J9:N9"/>
    <mergeCell ref="O9:S9"/>
  </mergeCells>
  <pageMargins left="0.7" right="0.7" top="0.75" bottom="0.75" header="0.3" footer="0.3"/>
  <pageSetup orientation="portrait" r:id="rId1"/>
  <headerFooter>
    <oddHeader>&amp;R&amp;"Century"&amp;8&amp;KE7EC06Gruppo Banco BPM - Uso Interno&amp;1#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1">
    <tabColor rgb="FF7030A0"/>
  </sheetPr>
  <dimension ref="A1:G39"/>
  <sheetViews>
    <sheetView zoomScale="70" zoomScaleNormal="70" workbookViewId="0">
      <selection activeCell="C6" sqref="C6"/>
    </sheetView>
  </sheetViews>
  <sheetFormatPr defaultColWidth="0" defaultRowHeight="30" customHeight="1" zeroHeight="1" x14ac:dyDescent="0.3"/>
  <cols>
    <col min="1" max="1" width="9.140625" style="26" customWidth="1"/>
    <col min="2" max="2" width="20" style="26" customWidth="1"/>
    <col min="3" max="3" width="24.5703125" style="26" bestFit="1" customWidth="1"/>
    <col min="4" max="4" width="31.42578125" style="26" bestFit="1" customWidth="1"/>
    <col min="5" max="5" width="69.42578125" style="26" bestFit="1" customWidth="1"/>
    <col min="6" max="6" width="36.140625" style="26" bestFit="1" customWidth="1"/>
    <col min="7" max="7" width="31" style="26" bestFit="1" customWidth="1"/>
    <col min="8" max="16384" width="9.140625" style="26" hidden="1"/>
  </cols>
  <sheetData>
    <row r="1" spans="2:6" ht="30" customHeight="1" x14ac:dyDescent="0.3"/>
    <row r="2" spans="2:6" ht="30" customHeight="1" x14ac:dyDescent="0.3">
      <c r="B2" s="25" t="s">
        <v>63</v>
      </c>
    </row>
    <row r="3" spans="2:6" ht="30" customHeight="1" x14ac:dyDescent="0.3"/>
    <row r="4" spans="2:6" ht="30" customHeight="1" x14ac:dyDescent="0.3">
      <c r="B4" s="31"/>
      <c r="C4" s="181" t="s">
        <v>64</v>
      </c>
      <c r="D4" s="182"/>
      <c r="E4" s="183"/>
      <c r="F4" s="184" t="s">
        <v>65</v>
      </c>
    </row>
    <row r="5" spans="2:6" ht="30" customHeight="1" x14ac:dyDescent="0.3">
      <c r="B5" s="31"/>
      <c r="C5" s="31" t="s">
        <v>66</v>
      </c>
      <c r="D5" s="31" t="s">
        <v>67</v>
      </c>
      <c r="E5" s="31" t="s">
        <v>68</v>
      </c>
      <c r="F5" s="185"/>
    </row>
    <row r="6" spans="2:6" ht="30" customHeight="1" x14ac:dyDescent="0.3">
      <c r="B6" s="31" t="s">
        <v>69</v>
      </c>
      <c r="C6" s="39" t="e">
        <f>'7.Mitigating actions_3112_FINZ1'!F43/'7.Mitigating actions_3112_FINZ1'!D57</f>
        <v>#REF!</v>
      </c>
      <c r="D6" s="39" t="e">
        <f>'7.Mitigating actions_3112_FINZ1'!K43/'7.Mitigating actions_3112_FINZ1'!D57</f>
        <v>#REF!</v>
      </c>
      <c r="E6" s="39" t="e">
        <f>('7.Mitigating actions_3112_FINZ1'!F43+'7.Mitigating actions_3112_FINZ1'!K43)/'7.Mitigating actions_3112_FINZ1'!D57</f>
        <v>#REF!</v>
      </c>
      <c r="F6" s="39" t="e">
        <f>('7.Mitigating actions_3112_FINZ1'!E12+'7.Mitigating actions_3112_FINZ1'!J12)/'7.Mitigating actions_3112_FINZ1'!D63</f>
        <v>#REF!</v>
      </c>
    </row>
    <row r="7" spans="2:6" ht="30" customHeight="1" x14ac:dyDescent="0.3">
      <c r="B7" s="31" t="s">
        <v>70</v>
      </c>
      <c r="C7" s="38"/>
      <c r="D7" s="38"/>
      <c r="E7" s="38"/>
      <c r="F7" s="38"/>
    </row>
    <row r="8" spans="2:6" ht="30" customHeight="1" x14ac:dyDescent="0.3">
      <c r="B8" s="26" t="s">
        <v>71</v>
      </c>
    </row>
    <row r="9" spans="2:6" ht="30" customHeight="1" x14ac:dyDescent="0.3"/>
    <row r="39" spans="3:3" ht="30" hidden="1" customHeight="1" x14ac:dyDescent="0.3">
      <c r="C39" s="26" t="s">
        <v>12</v>
      </c>
    </row>
  </sheetData>
  <mergeCells count="2">
    <mergeCell ref="C4:E4"/>
    <mergeCell ref="F4:F5"/>
  </mergeCells>
  <pageMargins left="0.7" right="0.7" top="0.75" bottom="0.75" header="0.3" footer="0.3"/>
  <pageSetup orientation="portrait" r:id="rId1"/>
  <headerFooter>
    <oddHeader>&amp;R&amp;"Century"&amp;8&amp;KE7EC06Gruppo Banco BPM - Uso Interno&amp;1#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2" filterMode="1">
    <tabColor rgb="FF7030A0"/>
  </sheetPr>
  <dimension ref="A1:Z61"/>
  <sheetViews>
    <sheetView topLeftCell="J1" workbookViewId="0">
      <selection activeCell="C6" sqref="C6"/>
    </sheetView>
  </sheetViews>
  <sheetFormatPr defaultRowHeight="15" x14ac:dyDescent="0.25"/>
  <cols>
    <col min="1" max="1" width="15.5703125" bestFit="1" customWidth="1"/>
    <col min="2" max="2" width="12" bestFit="1" customWidth="1"/>
    <col min="3" max="3" width="28.85546875" bestFit="1" customWidth="1"/>
    <col min="4" max="4" width="23" bestFit="1" customWidth="1"/>
    <col min="5" max="5" width="36.85546875" bestFit="1" customWidth="1"/>
    <col min="6" max="6" width="22.85546875" bestFit="1" customWidth="1"/>
    <col min="7" max="7" width="23.140625" bestFit="1" customWidth="1"/>
    <col min="8" max="8" width="32.5703125" bestFit="1" customWidth="1"/>
    <col min="9" max="9" width="42.42578125" bestFit="1" customWidth="1"/>
    <col min="10" max="10" width="25.140625" bestFit="1" customWidth="1"/>
    <col min="11" max="11" width="31.5703125" bestFit="1" customWidth="1"/>
    <col min="12" max="12" width="35.85546875" bestFit="1" customWidth="1"/>
    <col min="13" max="13" width="33.140625" bestFit="1" customWidth="1"/>
    <col min="14" max="14" width="31.5703125" bestFit="1" customWidth="1"/>
    <col min="15" max="15" width="12" bestFit="1" customWidth="1"/>
    <col min="16" max="16" width="13.85546875" bestFit="1" customWidth="1"/>
    <col min="17" max="17" width="15.85546875" bestFit="1" customWidth="1"/>
    <col min="18" max="18" width="14.5703125" bestFit="1" customWidth="1"/>
    <col min="19" max="19" width="14.85546875" bestFit="1" customWidth="1"/>
    <col min="20" max="20" width="13.5703125" bestFit="1" customWidth="1"/>
    <col min="21" max="21" width="15.5703125" bestFit="1" customWidth="1"/>
    <col min="22" max="22" width="14" bestFit="1" customWidth="1"/>
    <col min="23" max="23" width="14.5703125" bestFit="1" customWidth="1"/>
    <col min="24" max="24" width="18.85546875" bestFit="1" customWidth="1"/>
    <col min="25" max="25" width="13.5703125" bestFit="1" customWidth="1"/>
    <col min="26" max="26" width="18.140625" bestFit="1" customWidth="1"/>
  </cols>
  <sheetData>
    <row r="1" spans="1:26" ht="33" x14ac:dyDescent="0.25">
      <c r="A1" s="63" t="s">
        <v>97</v>
      </c>
      <c r="B1" s="63" t="s">
        <v>98</v>
      </c>
      <c r="C1" s="63" t="s">
        <v>99</v>
      </c>
      <c r="D1" s="63" t="s">
        <v>100</v>
      </c>
      <c r="E1" s="63" t="s">
        <v>82</v>
      </c>
      <c r="F1" s="63" t="s">
        <v>111</v>
      </c>
      <c r="G1" s="63" t="s">
        <v>86</v>
      </c>
      <c r="H1" s="63" t="s">
        <v>83</v>
      </c>
      <c r="I1" s="63" t="s">
        <v>84</v>
      </c>
      <c r="J1" s="63" t="s">
        <v>85</v>
      </c>
      <c r="K1" s="63" t="s">
        <v>101</v>
      </c>
      <c r="L1" s="63" t="s">
        <v>102</v>
      </c>
      <c r="M1" s="63" t="s">
        <v>89</v>
      </c>
      <c r="N1" s="63" t="s">
        <v>103</v>
      </c>
      <c r="O1" s="63" t="s">
        <v>90</v>
      </c>
      <c r="P1" s="63" t="s">
        <v>104</v>
      </c>
      <c r="Q1" s="63" t="s">
        <v>105</v>
      </c>
      <c r="R1" s="63" t="s">
        <v>91</v>
      </c>
      <c r="S1" s="63" t="s">
        <v>92</v>
      </c>
      <c r="T1" s="63" t="s">
        <v>93</v>
      </c>
      <c r="U1" s="63" t="s">
        <v>94</v>
      </c>
      <c r="V1" s="63" t="s">
        <v>95</v>
      </c>
      <c r="W1" s="63" t="s">
        <v>96</v>
      </c>
      <c r="X1" s="56" t="s">
        <v>106</v>
      </c>
      <c r="Y1" s="56" t="s">
        <v>109</v>
      </c>
      <c r="Z1" s="56" t="s">
        <v>110</v>
      </c>
    </row>
    <row r="2" spans="1:26" hidden="1" x14ac:dyDescent="0.25">
      <c r="A2" s="56" t="s">
        <v>78</v>
      </c>
      <c r="B2" s="56" t="s">
        <v>88</v>
      </c>
      <c r="C2" s="56" t="s">
        <v>107</v>
      </c>
      <c r="D2" s="56" t="s">
        <v>75</v>
      </c>
      <c r="E2" s="56" t="s">
        <v>75</v>
      </c>
      <c r="F2" s="56" t="s">
        <v>75</v>
      </c>
      <c r="G2" s="56" t="s">
        <v>75</v>
      </c>
      <c r="H2" s="56" t="s">
        <v>75</v>
      </c>
      <c r="I2" s="56" t="s">
        <v>75</v>
      </c>
      <c r="J2" s="56" t="s">
        <v>75</v>
      </c>
      <c r="K2" s="56" t="s">
        <v>75</v>
      </c>
      <c r="L2" s="56" t="s">
        <v>75</v>
      </c>
      <c r="M2" s="56" t="s">
        <v>75</v>
      </c>
      <c r="N2" s="56" t="s">
        <v>75</v>
      </c>
      <c r="O2">
        <v>51517539822.229897</v>
      </c>
      <c r="P2">
        <v>10726161434.1999</v>
      </c>
      <c r="Q2">
        <v>13334286.84</v>
      </c>
      <c r="R2">
        <v>0</v>
      </c>
      <c r="S2">
        <v>0</v>
      </c>
      <c r="T2">
        <v>0</v>
      </c>
      <c r="U2">
        <v>0</v>
      </c>
      <c r="V2">
        <v>0</v>
      </c>
      <c r="W2">
        <v>0</v>
      </c>
      <c r="X2" s="56" t="s">
        <v>113</v>
      </c>
      <c r="Y2" s="56" t="s">
        <v>112</v>
      </c>
      <c r="Z2" s="56" t="s">
        <v>114</v>
      </c>
    </row>
    <row r="3" spans="1:26" hidden="1" x14ac:dyDescent="0.25">
      <c r="A3" s="56" t="s">
        <v>78</v>
      </c>
      <c r="B3" s="56" t="s">
        <v>88</v>
      </c>
      <c r="C3" s="56" t="s">
        <v>107</v>
      </c>
      <c r="D3" s="56" t="s">
        <v>75</v>
      </c>
      <c r="E3" s="56" t="s">
        <v>75</v>
      </c>
      <c r="F3" s="56" t="s">
        <v>75</v>
      </c>
      <c r="G3" s="56" t="s">
        <v>75</v>
      </c>
      <c r="H3" s="56" t="s">
        <v>75</v>
      </c>
      <c r="I3" s="56" t="s">
        <v>75</v>
      </c>
      <c r="J3" s="56" t="s">
        <v>75</v>
      </c>
      <c r="K3" s="56" t="s">
        <v>75</v>
      </c>
      <c r="L3" s="56" t="s">
        <v>75</v>
      </c>
      <c r="M3" s="56" t="s">
        <v>76</v>
      </c>
      <c r="N3" s="56" t="s">
        <v>75</v>
      </c>
      <c r="O3">
        <v>1229903.52</v>
      </c>
      <c r="P3">
        <v>1229903.52</v>
      </c>
      <c r="Q3">
        <v>0</v>
      </c>
      <c r="R3">
        <v>0</v>
      </c>
      <c r="S3">
        <v>0</v>
      </c>
      <c r="T3">
        <v>0</v>
      </c>
      <c r="U3">
        <v>0</v>
      </c>
      <c r="V3">
        <v>0</v>
      </c>
      <c r="W3">
        <v>0</v>
      </c>
      <c r="X3" s="56" t="s">
        <v>113</v>
      </c>
      <c r="Y3" s="56" t="s">
        <v>112</v>
      </c>
      <c r="Z3" s="56" t="s">
        <v>114</v>
      </c>
    </row>
    <row r="4" spans="1:26" hidden="1" x14ac:dyDescent="0.25">
      <c r="A4" s="56" t="s">
        <v>78</v>
      </c>
      <c r="B4" s="56" t="s">
        <v>88</v>
      </c>
      <c r="C4" s="56" t="s">
        <v>107</v>
      </c>
      <c r="D4" s="56" t="s">
        <v>76</v>
      </c>
      <c r="E4" s="56" t="s">
        <v>75</v>
      </c>
      <c r="F4" s="56" t="s">
        <v>76</v>
      </c>
      <c r="G4" s="56" t="s">
        <v>75</v>
      </c>
      <c r="H4" s="56" t="s">
        <v>75</v>
      </c>
      <c r="I4" s="56" t="s">
        <v>75</v>
      </c>
      <c r="J4" s="56" t="s">
        <v>75</v>
      </c>
      <c r="K4" s="56" t="s">
        <v>75</v>
      </c>
      <c r="L4" s="56" t="s">
        <v>75</v>
      </c>
      <c r="M4" s="56" t="s">
        <v>75</v>
      </c>
      <c r="N4" s="56" t="s">
        <v>75</v>
      </c>
      <c r="O4">
        <v>296065393.88</v>
      </c>
      <c r="Q4">
        <v>0</v>
      </c>
      <c r="R4">
        <v>0</v>
      </c>
      <c r="S4">
        <v>0</v>
      </c>
      <c r="X4" s="56" t="s">
        <v>113</v>
      </c>
      <c r="Y4" s="56" t="s">
        <v>112</v>
      </c>
      <c r="Z4" s="56" t="s">
        <v>114</v>
      </c>
    </row>
    <row r="5" spans="1:26" hidden="1" x14ac:dyDescent="0.25">
      <c r="A5" s="56" t="s">
        <v>78</v>
      </c>
      <c r="B5" s="56" t="s">
        <v>88</v>
      </c>
      <c r="C5" s="56" t="s">
        <v>107</v>
      </c>
      <c r="D5" s="56" t="s">
        <v>75</v>
      </c>
      <c r="E5" s="56" t="s">
        <v>75</v>
      </c>
      <c r="F5" s="56" t="s">
        <v>76</v>
      </c>
      <c r="G5" s="56" t="s">
        <v>75</v>
      </c>
      <c r="H5" s="56" t="s">
        <v>75</v>
      </c>
      <c r="I5" s="56" t="s">
        <v>75</v>
      </c>
      <c r="J5" s="56" t="s">
        <v>75</v>
      </c>
      <c r="K5" s="56" t="s">
        <v>75</v>
      </c>
      <c r="L5" s="56" t="s">
        <v>75</v>
      </c>
      <c r="M5" s="56" t="s">
        <v>75</v>
      </c>
      <c r="N5" s="56" t="s">
        <v>75</v>
      </c>
      <c r="O5">
        <v>1891485333.25</v>
      </c>
      <c r="P5">
        <v>1174788289.5999999</v>
      </c>
      <c r="Q5">
        <v>0</v>
      </c>
      <c r="R5">
        <v>0</v>
      </c>
      <c r="S5">
        <v>0</v>
      </c>
      <c r="T5">
        <v>0</v>
      </c>
      <c r="U5">
        <v>0</v>
      </c>
      <c r="V5">
        <v>0</v>
      </c>
      <c r="W5">
        <v>0</v>
      </c>
      <c r="X5" s="56" t="s">
        <v>113</v>
      </c>
      <c r="Y5" s="56" t="s">
        <v>112</v>
      </c>
      <c r="Z5" s="56" t="s">
        <v>114</v>
      </c>
    </row>
    <row r="6" spans="1:26" hidden="1" x14ac:dyDescent="0.25">
      <c r="A6" s="56" t="s">
        <v>78</v>
      </c>
      <c r="B6" s="56" t="s">
        <v>88</v>
      </c>
      <c r="C6" s="56" t="s">
        <v>107</v>
      </c>
      <c r="D6" s="56" t="s">
        <v>76</v>
      </c>
      <c r="E6" s="56" t="s">
        <v>75</v>
      </c>
      <c r="F6" s="56" t="s">
        <v>75</v>
      </c>
      <c r="G6" s="56" t="s">
        <v>75</v>
      </c>
      <c r="H6" s="56" t="s">
        <v>75</v>
      </c>
      <c r="I6" s="56" t="s">
        <v>75</v>
      </c>
      <c r="J6" s="56" t="s">
        <v>75</v>
      </c>
      <c r="K6" s="56" t="s">
        <v>75</v>
      </c>
      <c r="L6" s="56" t="s">
        <v>75</v>
      </c>
      <c r="M6" s="56" t="s">
        <v>75</v>
      </c>
      <c r="N6" s="56" t="s">
        <v>75</v>
      </c>
      <c r="O6">
        <v>3503098675.6500001</v>
      </c>
      <c r="P6">
        <v>1115346078.6175101</v>
      </c>
      <c r="Q6">
        <v>64347665.958599001</v>
      </c>
      <c r="R6">
        <v>2468139.2628500001</v>
      </c>
      <c r="S6">
        <v>22012959.221907999</v>
      </c>
      <c r="T6">
        <v>3344407.0779539999</v>
      </c>
      <c r="U6">
        <v>2372316.9726439998</v>
      </c>
      <c r="V6">
        <v>2372316.9726439998</v>
      </c>
      <c r="W6">
        <v>0</v>
      </c>
      <c r="X6" s="56" t="s">
        <v>113</v>
      </c>
      <c r="Y6" s="56" t="s">
        <v>112</v>
      </c>
      <c r="Z6" s="56" t="s">
        <v>114</v>
      </c>
    </row>
    <row r="7" spans="1:26" x14ac:dyDescent="0.25">
      <c r="A7" s="56" t="s">
        <v>78</v>
      </c>
      <c r="B7" s="56" t="s">
        <v>88</v>
      </c>
      <c r="C7" s="56" t="s">
        <v>81</v>
      </c>
      <c r="D7" s="56" t="s">
        <v>75</v>
      </c>
      <c r="E7" s="56" t="s">
        <v>75</v>
      </c>
      <c r="F7" s="56" t="s">
        <v>75</v>
      </c>
      <c r="G7" s="56" t="s">
        <v>75</v>
      </c>
      <c r="H7" s="56" t="s">
        <v>75</v>
      </c>
      <c r="I7" s="56" t="s">
        <v>75</v>
      </c>
      <c r="J7" s="56" t="s">
        <v>75</v>
      </c>
      <c r="K7" s="56" t="s">
        <v>75</v>
      </c>
      <c r="L7" s="56" t="s">
        <v>75</v>
      </c>
      <c r="M7" s="56" t="s">
        <v>75</v>
      </c>
      <c r="N7" s="56" t="s">
        <v>75</v>
      </c>
      <c r="O7">
        <v>5859685289.1000004</v>
      </c>
      <c r="P7">
        <v>5859685289.1000004</v>
      </c>
      <c r="Q7">
        <v>0</v>
      </c>
      <c r="R7">
        <v>0</v>
      </c>
      <c r="S7">
        <v>0</v>
      </c>
      <c r="T7">
        <v>0</v>
      </c>
      <c r="U7">
        <v>0</v>
      </c>
      <c r="V7">
        <v>0</v>
      </c>
      <c r="W7">
        <v>0</v>
      </c>
      <c r="X7" s="56" t="s">
        <v>113</v>
      </c>
      <c r="Y7" s="56" t="s">
        <v>112</v>
      </c>
      <c r="Z7" s="56" t="s">
        <v>114</v>
      </c>
    </row>
    <row r="8" spans="1:26" x14ac:dyDescent="0.25">
      <c r="A8" s="56" t="s">
        <v>78</v>
      </c>
      <c r="B8" s="56" t="s">
        <v>88</v>
      </c>
      <c r="C8" s="56" t="s">
        <v>81</v>
      </c>
      <c r="D8" s="56" t="s">
        <v>75</v>
      </c>
      <c r="E8" s="56" t="s">
        <v>75</v>
      </c>
      <c r="F8" s="56" t="s">
        <v>75</v>
      </c>
      <c r="G8" s="56" t="s">
        <v>75</v>
      </c>
      <c r="H8" s="56" t="s">
        <v>75</v>
      </c>
      <c r="I8" s="56" t="s">
        <v>75</v>
      </c>
      <c r="J8" s="56" t="s">
        <v>75</v>
      </c>
      <c r="K8" s="56" t="s">
        <v>75</v>
      </c>
      <c r="L8" s="56" t="s">
        <v>75</v>
      </c>
      <c r="M8" s="56" t="s">
        <v>76</v>
      </c>
      <c r="N8" s="56" t="s">
        <v>75</v>
      </c>
      <c r="O8">
        <v>25811165.260000002</v>
      </c>
      <c r="P8">
        <v>25811165.260000002</v>
      </c>
      <c r="Q8">
        <v>0</v>
      </c>
      <c r="R8">
        <v>0</v>
      </c>
      <c r="S8">
        <v>0</v>
      </c>
      <c r="T8">
        <v>0</v>
      </c>
      <c r="U8">
        <v>0</v>
      </c>
      <c r="V8">
        <v>0</v>
      </c>
      <c r="W8">
        <v>0</v>
      </c>
      <c r="X8" s="56" t="s">
        <v>113</v>
      </c>
      <c r="Y8" s="56" t="s">
        <v>112</v>
      </c>
      <c r="Z8" s="56" t="s">
        <v>114</v>
      </c>
    </row>
    <row r="9" spans="1:26" x14ac:dyDescent="0.25">
      <c r="A9" s="56" t="s">
        <v>78</v>
      </c>
      <c r="B9" s="56" t="s">
        <v>88</v>
      </c>
      <c r="C9" s="56" t="s">
        <v>81</v>
      </c>
      <c r="D9" s="56" t="s">
        <v>75</v>
      </c>
      <c r="E9" s="56" t="s">
        <v>75</v>
      </c>
      <c r="F9" s="56" t="s">
        <v>75</v>
      </c>
      <c r="G9" s="56" t="s">
        <v>76</v>
      </c>
      <c r="H9" s="56" t="s">
        <v>75</v>
      </c>
      <c r="I9" s="56" t="s">
        <v>75</v>
      </c>
      <c r="J9" s="56" t="s">
        <v>75</v>
      </c>
      <c r="K9" s="56" t="s">
        <v>75</v>
      </c>
      <c r="L9" s="56" t="s">
        <v>75</v>
      </c>
      <c r="M9" s="56" t="s">
        <v>76</v>
      </c>
      <c r="N9" s="56" t="s">
        <v>75</v>
      </c>
      <c r="O9">
        <v>123257161.65000001</v>
      </c>
      <c r="P9">
        <v>123257161.65000001</v>
      </c>
      <c r="Q9">
        <v>0</v>
      </c>
      <c r="R9">
        <v>0</v>
      </c>
      <c r="S9">
        <v>0</v>
      </c>
      <c r="T9">
        <v>0</v>
      </c>
      <c r="U9">
        <v>0</v>
      </c>
      <c r="V9">
        <v>0</v>
      </c>
      <c r="W9">
        <v>0</v>
      </c>
      <c r="X9" s="56" t="s">
        <v>113</v>
      </c>
      <c r="Y9" s="56" t="s">
        <v>112</v>
      </c>
      <c r="Z9" s="56" t="s">
        <v>114</v>
      </c>
    </row>
    <row r="10" spans="1:26" x14ac:dyDescent="0.25">
      <c r="A10" s="56" t="s">
        <v>78</v>
      </c>
      <c r="B10" s="56" t="s">
        <v>88</v>
      </c>
      <c r="C10" s="56" t="s">
        <v>81</v>
      </c>
      <c r="D10" s="56" t="s">
        <v>75</v>
      </c>
      <c r="E10" s="56" t="s">
        <v>75</v>
      </c>
      <c r="F10" s="56" t="s">
        <v>75</v>
      </c>
      <c r="G10" s="56" t="s">
        <v>76</v>
      </c>
      <c r="H10" s="56" t="s">
        <v>75</v>
      </c>
      <c r="I10" s="56" t="s">
        <v>75</v>
      </c>
      <c r="J10" s="56" t="s">
        <v>75</v>
      </c>
      <c r="K10" s="56" t="s">
        <v>75</v>
      </c>
      <c r="L10" s="56" t="s">
        <v>75</v>
      </c>
      <c r="M10" s="56" t="s">
        <v>75</v>
      </c>
      <c r="N10" s="56" t="s">
        <v>75</v>
      </c>
      <c r="O10">
        <v>27581819441</v>
      </c>
      <c r="P10">
        <v>27581819441</v>
      </c>
      <c r="Q10">
        <v>1989661165.6399901</v>
      </c>
      <c r="R10">
        <v>0</v>
      </c>
      <c r="S10">
        <v>0</v>
      </c>
      <c r="T10">
        <v>0</v>
      </c>
      <c r="U10">
        <v>0</v>
      </c>
      <c r="V10">
        <v>0</v>
      </c>
      <c r="W10">
        <v>0</v>
      </c>
      <c r="X10" s="56" t="s">
        <v>113</v>
      </c>
      <c r="Y10" s="56" t="s">
        <v>112</v>
      </c>
      <c r="Z10" s="56" t="s">
        <v>114</v>
      </c>
    </row>
    <row r="11" spans="1:26" x14ac:dyDescent="0.25">
      <c r="A11" s="56" t="s">
        <v>78</v>
      </c>
      <c r="B11" s="56" t="s">
        <v>88</v>
      </c>
      <c r="C11" s="56" t="s">
        <v>81</v>
      </c>
      <c r="D11" s="56" t="s">
        <v>75</v>
      </c>
      <c r="E11" s="56" t="s">
        <v>76</v>
      </c>
      <c r="F11" s="56" t="s">
        <v>75</v>
      </c>
      <c r="G11" s="56" t="s">
        <v>75</v>
      </c>
      <c r="H11" s="56" t="s">
        <v>75</v>
      </c>
      <c r="I11" s="56" t="s">
        <v>75</v>
      </c>
      <c r="J11" s="56" t="s">
        <v>75</v>
      </c>
      <c r="K11" s="56" t="s">
        <v>75</v>
      </c>
      <c r="L11" s="56" t="s">
        <v>75</v>
      </c>
      <c r="M11" s="56" t="s">
        <v>75</v>
      </c>
      <c r="N11" s="56" t="s">
        <v>75</v>
      </c>
      <c r="O11">
        <v>264026705.44999999</v>
      </c>
      <c r="P11">
        <v>264026705.44999999</v>
      </c>
      <c r="Q11">
        <v>0</v>
      </c>
      <c r="R11">
        <v>0</v>
      </c>
      <c r="S11">
        <v>0</v>
      </c>
      <c r="T11">
        <v>0</v>
      </c>
      <c r="U11">
        <v>0</v>
      </c>
      <c r="V11">
        <v>0</v>
      </c>
      <c r="W11">
        <v>0</v>
      </c>
      <c r="X11" s="56" t="s">
        <v>113</v>
      </c>
      <c r="Y11" s="56" t="s">
        <v>112</v>
      </c>
      <c r="Z11" s="56" t="s">
        <v>114</v>
      </c>
    </row>
    <row r="12" spans="1:26" hidden="1" x14ac:dyDescent="0.25">
      <c r="A12" s="56" t="s">
        <v>78</v>
      </c>
      <c r="B12" s="56" t="s">
        <v>88</v>
      </c>
      <c r="C12" s="56" t="s">
        <v>80</v>
      </c>
      <c r="D12" s="56" t="s">
        <v>76</v>
      </c>
      <c r="E12" s="56" t="s">
        <v>75</v>
      </c>
      <c r="F12" s="56" t="s">
        <v>75</v>
      </c>
      <c r="G12" s="56" t="s">
        <v>75</v>
      </c>
      <c r="H12" s="56" t="s">
        <v>75</v>
      </c>
      <c r="I12" s="56" t="s">
        <v>75</v>
      </c>
      <c r="J12" s="56" t="s">
        <v>75</v>
      </c>
      <c r="K12" s="56" t="s">
        <v>75</v>
      </c>
      <c r="L12" s="56" t="s">
        <v>75</v>
      </c>
      <c r="M12" s="56" t="s">
        <v>75</v>
      </c>
      <c r="N12" s="56" t="s">
        <v>75</v>
      </c>
      <c r="O12">
        <v>1161330763.6900001</v>
      </c>
      <c r="P12">
        <v>67931607.205170006</v>
      </c>
      <c r="Q12">
        <v>0</v>
      </c>
      <c r="R12">
        <v>0</v>
      </c>
      <c r="S12">
        <v>0</v>
      </c>
      <c r="T12">
        <v>0</v>
      </c>
      <c r="U12">
        <v>0</v>
      </c>
      <c r="V12">
        <v>0</v>
      </c>
      <c r="W12">
        <v>0</v>
      </c>
      <c r="X12" s="56" t="s">
        <v>113</v>
      </c>
      <c r="Y12" s="56" t="s">
        <v>112</v>
      </c>
      <c r="Z12" s="56" t="s">
        <v>114</v>
      </c>
    </row>
    <row r="13" spans="1:26" hidden="1" x14ac:dyDescent="0.25">
      <c r="A13" s="56" t="s">
        <v>78</v>
      </c>
      <c r="B13" s="56" t="s">
        <v>88</v>
      </c>
      <c r="C13" s="56" t="s">
        <v>80</v>
      </c>
      <c r="D13" s="56" t="s">
        <v>75</v>
      </c>
      <c r="E13" s="56" t="s">
        <v>75</v>
      </c>
      <c r="F13" s="56" t="s">
        <v>75</v>
      </c>
      <c r="G13" s="56" t="s">
        <v>75</v>
      </c>
      <c r="H13" s="56" t="s">
        <v>75</v>
      </c>
      <c r="I13" s="56" t="s">
        <v>75</v>
      </c>
      <c r="J13" s="56" t="s">
        <v>75</v>
      </c>
      <c r="K13" s="56" t="s">
        <v>75</v>
      </c>
      <c r="L13" s="56" t="s">
        <v>75</v>
      </c>
      <c r="M13" s="56" t="s">
        <v>75</v>
      </c>
      <c r="N13" s="56" t="s">
        <v>75</v>
      </c>
      <c r="O13">
        <v>1936367265.0599999</v>
      </c>
      <c r="P13">
        <v>0</v>
      </c>
      <c r="Q13">
        <v>0</v>
      </c>
      <c r="R13">
        <v>0</v>
      </c>
      <c r="S13">
        <v>0</v>
      </c>
      <c r="T13">
        <v>0</v>
      </c>
      <c r="U13">
        <v>0</v>
      </c>
      <c r="V13">
        <v>0</v>
      </c>
      <c r="W13">
        <v>0</v>
      </c>
      <c r="X13" s="56" t="s">
        <v>113</v>
      </c>
      <c r="Y13" s="56" t="s">
        <v>112</v>
      </c>
      <c r="Z13" s="56" t="s">
        <v>114</v>
      </c>
    </row>
    <row r="14" spans="1:26" hidden="1" x14ac:dyDescent="0.25">
      <c r="A14" s="56" t="s">
        <v>78</v>
      </c>
      <c r="B14" s="56" t="s">
        <v>88</v>
      </c>
      <c r="C14" s="56" t="s">
        <v>79</v>
      </c>
      <c r="D14" s="56" t="s">
        <v>75</v>
      </c>
      <c r="E14" s="56" t="s">
        <v>75</v>
      </c>
      <c r="F14" s="56" t="s">
        <v>75</v>
      </c>
      <c r="G14" s="56" t="s">
        <v>75</v>
      </c>
      <c r="H14" s="56" t="s">
        <v>75</v>
      </c>
      <c r="I14" s="56" t="s">
        <v>75</v>
      </c>
      <c r="J14" s="56" t="s">
        <v>75</v>
      </c>
      <c r="K14" s="56" t="s">
        <v>76</v>
      </c>
      <c r="L14" s="56" t="s">
        <v>75</v>
      </c>
      <c r="M14" s="56" t="s">
        <v>75</v>
      </c>
      <c r="N14" s="56" t="s">
        <v>75</v>
      </c>
      <c r="O14">
        <v>169842650.37</v>
      </c>
      <c r="P14">
        <v>0</v>
      </c>
      <c r="Q14">
        <v>0</v>
      </c>
      <c r="R14">
        <v>0</v>
      </c>
      <c r="S14">
        <v>0</v>
      </c>
      <c r="T14">
        <v>0</v>
      </c>
      <c r="U14">
        <v>0</v>
      </c>
      <c r="V14">
        <v>0</v>
      </c>
      <c r="W14">
        <v>0</v>
      </c>
      <c r="X14" s="56" t="s">
        <v>113</v>
      </c>
      <c r="Y14" s="56" t="s">
        <v>112</v>
      </c>
      <c r="Z14" s="56" t="s">
        <v>114</v>
      </c>
    </row>
    <row r="15" spans="1:26" hidden="1" x14ac:dyDescent="0.25">
      <c r="A15" s="56" t="s">
        <v>78</v>
      </c>
      <c r="B15" s="56" t="s">
        <v>88</v>
      </c>
      <c r="C15" s="56" t="s">
        <v>79</v>
      </c>
      <c r="D15" s="56" t="s">
        <v>75</v>
      </c>
      <c r="E15" s="56" t="s">
        <v>75</v>
      </c>
      <c r="F15" s="56" t="s">
        <v>75</v>
      </c>
      <c r="G15" s="56" t="s">
        <v>75</v>
      </c>
      <c r="H15" s="56" t="s">
        <v>75</v>
      </c>
      <c r="I15" s="56" t="s">
        <v>75</v>
      </c>
      <c r="J15" s="56" t="s">
        <v>75</v>
      </c>
      <c r="K15" s="56" t="s">
        <v>75</v>
      </c>
      <c r="L15" s="56" t="s">
        <v>75</v>
      </c>
      <c r="M15" s="56" t="s">
        <v>75</v>
      </c>
      <c r="N15" s="56" t="s">
        <v>76</v>
      </c>
      <c r="O15">
        <v>1403901997.8900001</v>
      </c>
      <c r="P15">
        <v>0</v>
      </c>
      <c r="Q15">
        <v>0</v>
      </c>
      <c r="R15">
        <v>0</v>
      </c>
      <c r="S15">
        <v>0</v>
      </c>
      <c r="T15">
        <v>0</v>
      </c>
      <c r="U15">
        <v>0</v>
      </c>
      <c r="V15">
        <v>0</v>
      </c>
      <c r="W15">
        <v>0</v>
      </c>
      <c r="X15" s="56" t="s">
        <v>113</v>
      </c>
      <c r="Y15" s="56" t="s">
        <v>112</v>
      </c>
      <c r="Z15" s="56" t="s">
        <v>114</v>
      </c>
    </row>
    <row r="16" spans="1:26" hidden="1" x14ac:dyDescent="0.25">
      <c r="A16" s="56" t="s">
        <v>78</v>
      </c>
      <c r="B16" s="56" t="s">
        <v>88</v>
      </c>
      <c r="C16" s="56" t="s">
        <v>108</v>
      </c>
      <c r="D16" s="56" t="s">
        <v>75</v>
      </c>
      <c r="E16" s="56" t="s">
        <v>75</v>
      </c>
      <c r="F16" s="56" t="s">
        <v>75</v>
      </c>
      <c r="G16" s="56" t="s">
        <v>75</v>
      </c>
      <c r="H16" s="56" t="s">
        <v>75</v>
      </c>
      <c r="I16" s="56" t="s">
        <v>75</v>
      </c>
      <c r="J16" s="56" t="s">
        <v>75</v>
      </c>
      <c r="K16" s="56" t="s">
        <v>75</v>
      </c>
      <c r="L16" s="56" t="s">
        <v>75</v>
      </c>
      <c r="M16" s="56" t="s">
        <v>75</v>
      </c>
      <c r="N16" s="56" t="s">
        <v>75</v>
      </c>
      <c r="O16">
        <v>10042203939.35</v>
      </c>
      <c r="P16">
        <v>0</v>
      </c>
      <c r="Q16">
        <v>0</v>
      </c>
      <c r="R16">
        <v>0</v>
      </c>
      <c r="S16">
        <v>0</v>
      </c>
      <c r="T16">
        <v>0</v>
      </c>
      <c r="U16">
        <v>0</v>
      </c>
      <c r="V16">
        <v>0</v>
      </c>
      <c r="W16">
        <v>0</v>
      </c>
      <c r="X16" s="56" t="s">
        <v>113</v>
      </c>
      <c r="Y16" s="56" t="s">
        <v>112</v>
      </c>
      <c r="Z16" s="56" t="s">
        <v>114</v>
      </c>
    </row>
    <row r="17" spans="1:26" hidden="1" x14ac:dyDescent="0.25">
      <c r="A17" s="56" t="s">
        <v>78</v>
      </c>
      <c r="B17" s="56" t="s">
        <v>88</v>
      </c>
      <c r="C17" s="56" t="s">
        <v>108</v>
      </c>
      <c r="D17" s="56" t="s">
        <v>75</v>
      </c>
      <c r="E17" s="56" t="s">
        <v>75</v>
      </c>
      <c r="F17" s="56" t="s">
        <v>76</v>
      </c>
      <c r="G17" s="56" t="s">
        <v>75</v>
      </c>
      <c r="H17" s="56" t="s">
        <v>75</v>
      </c>
      <c r="I17" s="56" t="s">
        <v>75</v>
      </c>
      <c r="J17" s="56" t="s">
        <v>75</v>
      </c>
      <c r="K17" s="56" t="s">
        <v>75</v>
      </c>
      <c r="L17" s="56" t="s">
        <v>75</v>
      </c>
      <c r="M17" s="56" t="s">
        <v>75</v>
      </c>
      <c r="N17" s="56" t="s">
        <v>75</v>
      </c>
      <c r="O17">
        <v>285673323.13999897</v>
      </c>
      <c r="P17">
        <v>0</v>
      </c>
      <c r="Q17">
        <v>0</v>
      </c>
      <c r="R17">
        <v>0</v>
      </c>
      <c r="S17">
        <v>0</v>
      </c>
      <c r="T17">
        <v>0</v>
      </c>
      <c r="U17">
        <v>0</v>
      </c>
      <c r="V17">
        <v>0</v>
      </c>
      <c r="W17">
        <v>0</v>
      </c>
      <c r="X17" s="56" t="s">
        <v>113</v>
      </c>
      <c r="Y17" s="56" t="s">
        <v>112</v>
      </c>
      <c r="Z17" s="56" t="s">
        <v>114</v>
      </c>
    </row>
    <row r="18" spans="1:26" hidden="1" x14ac:dyDescent="0.25">
      <c r="A18" s="56" t="s">
        <v>78</v>
      </c>
      <c r="B18" s="56" t="s">
        <v>88</v>
      </c>
      <c r="C18" s="56" t="s">
        <v>108</v>
      </c>
      <c r="D18" s="56" t="s">
        <v>76</v>
      </c>
      <c r="E18" s="56" t="s">
        <v>75</v>
      </c>
      <c r="F18" s="56" t="s">
        <v>75</v>
      </c>
      <c r="G18" s="56" t="s">
        <v>75</v>
      </c>
      <c r="H18" s="56" t="s">
        <v>75</v>
      </c>
      <c r="I18" s="56" t="s">
        <v>75</v>
      </c>
      <c r="J18" s="56" t="s">
        <v>75</v>
      </c>
      <c r="K18" s="56" t="s">
        <v>75</v>
      </c>
      <c r="L18" s="56" t="s">
        <v>75</v>
      </c>
      <c r="M18" s="56" t="s">
        <v>75</v>
      </c>
      <c r="N18" s="56" t="s">
        <v>75</v>
      </c>
      <c r="O18">
        <v>1217014446.03</v>
      </c>
      <c r="P18">
        <v>0</v>
      </c>
      <c r="Q18">
        <v>0</v>
      </c>
      <c r="R18">
        <v>0</v>
      </c>
      <c r="S18">
        <v>0</v>
      </c>
      <c r="T18">
        <v>0</v>
      </c>
      <c r="U18">
        <v>0</v>
      </c>
      <c r="V18">
        <v>0</v>
      </c>
      <c r="W18">
        <v>0</v>
      </c>
      <c r="X18" s="56" t="s">
        <v>113</v>
      </c>
      <c r="Y18" s="56" t="s">
        <v>112</v>
      </c>
      <c r="Z18" s="56" t="s">
        <v>114</v>
      </c>
    </row>
    <row r="19" spans="1:26" hidden="1" x14ac:dyDescent="0.25">
      <c r="A19" s="56" t="s">
        <v>78</v>
      </c>
      <c r="B19" s="56" t="s">
        <v>88</v>
      </c>
      <c r="C19" s="56" t="s">
        <v>108</v>
      </c>
      <c r="D19" s="56" t="s">
        <v>75</v>
      </c>
      <c r="E19" s="56" t="s">
        <v>75</v>
      </c>
      <c r="F19" s="56" t="s">
        <v>75</v>
      </c>
      <c r="G19" s="56" t="s">
        <v>75</v>
      </c>
      <c r="H19" s="56" t="s">
        <v>76</v>
      </c>
      <c r="I19" s="56" t="s">
        <v>75</v>
      </c>
      <c r="J19" s="56" t="s">
        <v>75</v>
      </c>
      <c r="K19" s="56" t="s">
        <v>75</v>
      </c>
      <c r="L19" s="56" t="s">
        <v>75</v>
      </c>
      <c r="M19" s="56" t="s">
        <v>75</v>
      </c>
      <c r="N19" s="56" t="s">
        <v>75</v>
      </c>
      <c r="O19">
        <v>504388665.45999902</v>
      </c>
      <c r="P19">
        <v>0</v>
      </c>
      <c r="Q19">
        <v>0</v>
      </c>
      <c r="R19">
        <v>0</v>
      </c>
      <c r="S19">
        <v>0</v>
      </c>
      <c r="T19">
        <v>0</v>
      </c>
      <c r="U19">
        <v>0</v>
      </c>
      <c r="V19">
        <v>0</v>
      </c>
      <c r="W19">
        <v>0</v>
      </c>
      <c r="X19" s="56" t="s">
        <v>113</v>
      </c>
      <c r="Y19" s="56" t="s">
        <v>112</v>
      </c>
      <c r="Z19" s="56" t="s">
        <v>114</v>
      </c>
    </row>
    <row r="20" spans="1:26" hidden="1" x14ac:dyDescent="0.25">
      <c r="A20" s="56" t="s">
        <v>78</v>
      </c>
      <c r="B20" s="56" t="s">
        <v>88</v>
      </c>
      <c r="C20" s="56" t="s">
        <v>108</v>
      </c>
      <c r="D20" s="56" t="s">
        <v>75</v>
      </c>
      <c r="E20" s="56" t="s">
        <v>75</v>
      </c>
      <c r="F20" s="56" t="s">
        <v>75</v>
      </c>
      <c r="G20" s="56" t="s">
        <v>75</v>
      </c>
      <c r="H20" s="56" t="s">
        <v>75</v>
      </c>
      <c r="I20" s="56" t="s">
        <v>75</v>
      </c>
      <c r="J20" s="56" t="s">
        <v>76</v>
      </c>
      <c r="K20" s="56" t="s">
        <v>75</v>
      </c>
      <c r="L20" s="56" t="s">
        <v>75</v>
      </c>
      <c r="M20" s="56" t="s">
        <v>75</v>
      </c>
      <c r="N20" s="56" t="s">
        <v>75</v>
      </c>
      <c r="O20">
        <v>175936740.12</v>
      </c>
      <c r="P20">
        <v>0</v>
      </c>
      <c r="Q20">
        <v>0</v>
      </c>
      <c r="R20">
        <v>0</v>
      </c>
      <c r="S20">
        <v>0</v>
      </c>
      <c r="T20">
        <v>0</v>
      </c>
      <c r="U20">
        <v>0</v>
      </c>
      <c r="V20">
        <v>0</v>
      </c>
      <c r="W20">
        <v>0</v>
      </c>
      <c r="X20" s="56" t="s">
        <v>113</v>
      </c>
      <c r="Y20" s="56" t="s">
        <v>112</v>
      </c>
      <c r="Z20" s="56" t="s">
        <v>114</v>
      </c>
    </row>
    <row r="21" spans="1:26" hidden="1" x14ac:dyDescent="0.25">
      <c r="A21" s="56" t="s">
        <v>78</v>
      </c>
      <c r="B21" s="56" t="s">
        <v>88</v>
      </c>
      <c r="C21" s="56" t="s">
        <v>108</v>
      </c>
      <c r="D21" s="56" t="s">
        <v>75</v>
      </c>
      <c r="E21" s="56" t="s">
        <v>75</v>
      </c>
      <c r="F21" s="56" t="s">
        <v>75</v>
      </c>
      <c r="G21" s="56" t="s">
        <v>75</v>
      </c>
      <c r="H21" s="56" t="s">
        <v>75</v>
      </c>
      <c r="I21" s="56" t="s">
        <v>76</v>
      </c>
      <c r="J21" s="56" t="s">
        <v>75</v>
      </c>
      <c r="K21" s="56" t="s">
        <v>75</v>
      </c>
      <c r="L21" s="56" t="s">
        <v>75</v>
      </c>
      <c r="M21" s="56" t="s">
        <v>75</v>
      </c>
      <c r="N21" s="56" t="s">
        <v>75</v>
      </c>
      <c r="O21">
        <v>82884516.959999993</v>
      </c>
      <c r="P21">
        <v>0</v>
      </c>
      <c r="Q21">
        <v>0</v>
      </c>
      <c r="R21">
        <v>0</v>
      </c>
      <c r="S21">
        <v>0</v>
      </c>
      <c r="T21">
        <v>0</v>
      </c>
      <c r="U21">
        <v>0</v>
      </c>
      <c r="V21">
        <v>0</v>
      </c>
      <c r="W21">
        <v>0</v>
      </c>
      <c r="X21" s="56" t="s">
        <v>113</v>
      </c>
      <c r="Y21" s="56" t="s">
        <v>112</v>
      </c>
      <c r="Z21" s="56" t="s">
        <v>114</v>
      </c>
    </row>
    <row r="22" spans="1:26" hidden="1" x14ac:dyDescent="0.25">
      <c r="A22" s="56" t="s">
        <v>78</v>
      </c>
      <c r="B22" s="56" t="s">
        <v>88</v>
      </c>
      <c r="C22" s="56" t="s">
        <v>108</v>
      </c>
      <c r="D22" s="56" t="s">
        <v>76</v>
      </c>
      <c r="E22" s="56" t="s">
        <v>75</v>
      </c>
      <c r="F22" s="56" t="s">
        <v>75</v>
      </c>
      <c r="G22" s="56" t="s">
        <v>75</v>
      </c>
      <c r="H22" s="56" t="s">
        <v>75</v>
      </c>
      <c r="I22" s="56" t="s">
        <v>75</v>
      </c>
      <c r="J22" s="56" t="s">
        <v>76</v>
      </c>
      <c r="K22" s="56" t="s">
        <v>75</v>
      </c>
      <c r="L22" s="56" t="s">
        <v>75</v>
      </c>
      <c r="M22" s="56" t="s">
        <v>75</v>
      </c>
      <c r="N22" s="56" t="s">
        <v>75</v>
      </c>
      <c r="O22">
        <v>116386.36</v>
      </c>
      <c r="P22">
        <v>0</v>
      </c>
      <c r="Q22">
        <v>0</v>
      </c>
      <c r="R22">
        <v>0</v>
      </c>
      <c r="S22">
        <v>0</v>
      </c>
      <c r="T22">
        <v>0</v>
      </c>
      <c r="U22">
        <v>0</v>
      </c>
      <c r="V22">
        <v>0</v>
      </c>
      <c r="W22">
        <v>0</v>
      </c>
      <c r="X22" s="56" t="s">
        <v>113</v>
      </c>
      <c r="Y22" s="56" t="s">
        <v>112</v>
      </c>
      <c r="Z22" s="56" t="s">
        <v>114</v>
      </c>
    </row>
    <row r="23" spans="1:26" hidden="1" x14ac:dyDescent="0.25">
      <c r="A23" s="56" t="s">
        <v>78</v>
      </c>
      <c r="B23" s="56" t="s">
        <v>88</v>
      </c>
      <c r="C23" s="56" t="s">
        <v>108</v>
      </c>
      <c r="D23" s="56" t="s">
        <v>75</v>
      </c>
      <c r="E23" s="56" t="s">
        <v>75</v>
      </c>
      <c r="F23" s="56" t="s">
        <v>76</v>
      </c>
      <c r="G23" s="56" t="s">
        <v>75</v>
      </c>
      <c r="H23" s="56" t="s">
        <v>76</v>
      </c>
      <c r="I23" s="56" t="s">
        <v>75</v>
      </c>
      <c r="J23" s="56" t="s">
        <v>75</v>
      </c>
      <c r="K23" s="56" t="s">
        <v>75</v>
      </c>
      <c r="L23" s="56" t="s">
        <v>75</v>
      </c>
      <c r="M23" s="56" t="s">
        <v>75</v>
      </c>
      <c r="N23" s="56" t="s">
        <v>75</v>
      </c>
      <c r="O23">
        <v>997279232.90999997</v>
      </c>
      <c r="P23">
        <v>0</v>
      </c>
      <c r="Q23">
        <v>0</v>
      </c>
      <c r="R23">
        <v>0</v>
      </c>
      <c r="S23">
        <v>0</v>
      </c>
      <c r="T23">
        <v>0</v>
      </c>
      <c r="U23">
        <v>0</v>
      </c>
      <c r="V23">
        <v>0</v>
      </c>
      <c r="W23">
        <v>0</v>
      </c>
      <c r="X23" s="56" t="s">
        <v>113</v>
      </c>
      <c r="Y23" s="56" t="s">
        <v>112</v>
      </c>
      <c r="Z23" s="56" t="s">
        <v>114</v>
      </c>
    </row>
    <row r="24" spans="1:26" hidden="1" x14ac:dyDescent="0.25">
      <c r="A24" s="56" t="s">
        <v>78</v>
      </c>
      <c r="B24" s="56" t="s">
        <v>87</v>
      </c>
      <c r="C24" s="56" t="s">
        <v>107</v>
      </c>
      <c r="D24" s="56" t="s">
        <v>75</v>
      </c>
      <c r="E24" s="56" t="s">
        <v>75</v>
      </c>
      <c r="F24" s="56" t="s">
        <v>75</v>
      </c>
      <c r="G24" s="56" t="s">
        <v>75</v>
      </c>
      <c r="H24" s="56" t="s">
        <v>75</v>
      </c>
      <c r="I24" s="56" t="s">
        <v>75</v>
      </c>
      <c r="J24" s="56" t="s">
        <v>75</v>
      </c>
      <c r="K24" s="56" t="s">
        <v>75</v>
      </c>
      <c r="L24" s="56" t="s">
        <v>75</v>
      </c>
      <c r="M24" s="56" t="s">
        <v>75</v>
      </c>
      <c r="N24" s="56" t="s">
        <v>75</v>
      </c>
      <c r="O24">
        <v>476732710.87</v>
      </c>
      <c r="P24">
        <v>1615668.19</v>
      </c>
      <c r="Q24">
        <v>0</v>
      </c>
      <c r="R24">
        <v>0</v>
      </c>
      <c r="S24">
        <v>0</v>
      </c>
      <c r="T24">
        <v>0</v>
      </c>
      <c r="U24">
        <v>0</v>
      </c>
      <c r="V24">
        <v>0</v>
      </c>
      <c r="W24">
        <v>0</v>
      </c>
      <c r="X24" s="56" t="s">
        <v>113</v>
      </c>
      <c r="Y24" s="56" t="s">
        <v>112</v>
      </c>
      <c r="Z24" s="56" t="s">
        <v>114</v>
      </c>
    </row>
    <row r="25" spans="1:26" hidden="1" x14ac:dyDescent="0.25">
      <c r="A25" s="56" t="s">
        <v>78</v>
      </c>
      <c r="B25" s="56" t="s">
        <v>87</v>
      </c>
      <c r="C25" s="56" t="s">
        <v>107</v>
      </c>
      <c r="D25" s="56" t="s">
        <v>76</v>
      </c>
      <c r="E25" s="56" t="s">
        <v>75</v>
      </c>
      <c r="F25" s="56" t="s">
        <v>75</v>
      </c>
      <c r="G25" s="56" t="s">
        <v>75</v>
      </c>
      <c r="H25" s="56" t="s">
        <v>75</v>
      </c>
      <c r="I25" s="56" t="s">
        <v>75</v>
      </c>
      <c r="J25" s="56" t="s">
        <v>75</v>
      </c>
      <c r="K25" s="56" t="s">
        <v>75</v>
      </c>
      <c r="L25" s="56" t="s">
        <v>75</v>
      </c>
      <c r="M25" s="56" t="s">
        <v>75</v>
      </c>
      <c r="N25" s="56" t="s">
        <v>75</v>
      </c>
      <c r="O25">
        <v>30696690.68</v>
      </c>
      <c r="P25">
        <v>0</v>
      </c>
      <c r="Q25">
        <v>0</v>
      </c>
      <c r="R25">
        <v>0</v>
      </c>
      <c r="S25">
        <v>0</v>
      </c>
      <c r="T25">
        <v>0</v>
      </c>
      <c r="U25">
        <v>0</v>
      </c>
      <c r="V25">
        <v>0</v>
      </c>
      <c r="W25">
        <v>0</v>
      </c>
      <c r="X25" s="56" t="s">
        <v>113</v>
      </c>
      <c r="Y25" s="56" t="s">
        <v>112</v>
      </c>
      <c r="Z25" s="56" t="s">
        <v>114</v>
      </c>
    </row>
    <row r="26" spans="1:26" x14ac:dyDescent="0.25">
      <c r="A26" s="56" t="s">
        <v>78</v>
      </c>
      <c r="B26" s="56" t="s">
        <v>87</v>
      </c>
      <c r="C26" s="56" t="s">
        <v>81</v>
      </c>
      <c r="D26" s="56" t="s">
        <v>75</v>
      </c>
      <c r="E26" s="56" t="s">
        <v>75</v>
      </c>
      <c r="F26" s="56" t="s">
        <v>75</v>
      </c>
      <c r="G26" s="56" t="s">
        <v>76</v>
      </c>
      <c r="H26" s="56" t="s">
        <v>75</v>
      </c>
      <c r="I26" s="56" t="s">
        <v>75</v>
      </c>
      <c r="J26" s="56" t="s">
        <v>75</v>
      </c>
      <c r="K26" s="56" t="s">
        <v>75</v>
      </c>
      <c r="L26" s="56" t="s">
        <v>75</v>
      </c>
      <c r="M26" s="56" t="s">
        <v>75</v>
      </c>
      <c r="N26" s="56" t="s">
        <v>75</v>
      </c>
      <c r="O26">
        <v>61349269.280000001</v>
      </c>
      <c r="P26">
        <v>61349269.280000001</v>
      </c>
      <c r="Q26">
        <v>6999454.7999999998</v>
      </c>
      <c r="R26">
        <v>0</v>
      </c>
      <c r="S26">
        <v>0</v>
      </c>
      <c r="T26">
        <v>0</v>
      </c>
      <c r="U26">
        <v>0</v>
      </c>
      <c r="V26">
        <v>0</v>
      </c>
      <c r="W26">
        <v>0</v>
      </c>
      <c r="X26" s="56" t="s">
        <v>113</v>
      </c>
      <c r="Y26" s="56" t="s">
        <v>112</v>
      </c>
      <c r="Z26" s="56" t="s">
        <v>114</v>
      </c>
    </row>
    <row r="27" spans="1:26" x14ac:dyDescent="0.25">
      <c r="A27" s="56" t="s">
        <v>78</v>
      </c>
      <c r="B27" s="56" t="s">
        <v>87</v>
      </c>
      <c r="C27" s="56" t="s">
        <v>81</v>
      </c>
      <c r="D27" s="56" t="s">
        <v>75</v>
      </c>
      <c r="E27" s="56" t="s">
        <v>75</v>
      </c>
      <c r="F27" s="56" t="s">
        <v>75</v>
      </c>
      <c r="G27" s="56" t="s">
        <v>75</v>
      </c>
      <c r="H27" s="56" t="s">
        <v>75</v>
      </c>
      <c r="I27" s="56" t="s">
        <v>75</v>
      </c>
      <c r="J27" s="56" t="s">
        <v>75</v>
      </c>
      <c r="K27" s="56" t="s">
        <v>75</v>
      </c>
      <c r="L27" s="56" t="s">
        <v>75</v>
      </c>
      <c r="M27" s="56" t="s">
        <v>76</v>
      </c>
      <c r="N27" s="56" t="s">
        <v>75</v>
      </c>
      <c r="O27">
        <v>298760.06</v>
      </c>
      <c r="P27">
        <v>298760.06</v>
      </c>
      <c r="Q27">
        <v>0</v>
      </c>
      <c r="R27">
        <v>0</v>
      </c>
      <c r="S27">
        <v>0</v>
      </c>
      <c r="T27">
        <v>0</v>
      </c>
      <c r="U27">
        <v>0</v>
      </c>
      <c r="V27">
        <v>0</v>
      </c>
      <c r="W27">
        <v>0</v>
      </c>
      <c r="X27" s="56" t="s">
        <v>113</v>
      </c>
      <c r="Y27" s="56" t="s">
        <v>112</v>
      </c>
      <c r="Z27" s="56" t="s">
        <v>114</v>
      </c>
    </row>
    <row r="28" spans="1:26" x14ac:dyDescent="0.25">
      <c r="A28" s="56" t="s">
        <v>78</v>
      </c>
      <c r="B28" s="56" t="s">
        <v>87</v>
      </c>
      <c r="C28" s="56" t="s">
        <v>81</v>
      </c>
      <c r="D28" s="56" t="s">
        <v>75</v>
      </c>
      <c r="E28" s="56" t="s">
        <v>76</v>
      </c>
      <c r="F28" s="56" t="s">
        <v>75</v>
      </c>
      <c r="G28" s="56" t="s">
        <v>75</v>
      </c>
      <c r="H28" s="56" t="s">
        <v>75</v>
      </c>
      <c r="I28" s="56" t="s">
        <v>75</v>
      </c>
      <c r="J28" s="56" t="s">
        <v>75</v>
      </c>
      <c r="K28" s="56" t="s">
        <v>75</v>
      </c>
      <c r="L28" s="56" t="s">
        <v>75</v>
      </c>
      <c r="M28" s="56" t="s">
        <v>75</v>
      </c>
      <c r="N28" s="56" t="s">
        <v>75</v>
      </c>
      <c r="O28">
        <v>877.59</v>
      </c>
      <c r="P28">
        <v>877.59</v>
      </c>
      <c r="Q28">
        <v>0</v>
      </c>
      <c r="R28">
        <v>0</v>
      </c>
      <c r="S28">
        <v>0</v>
      </c>
      <c r="T28">
        <v>0</v>
      </c>
      <c r="U28">
        <v>0</v>
      </c>
      <c r="V28">
        <v>0</v>
      </c>
      <c r="W28">
        <v>0</v>
      </c>
      <c r="X28" s="56" t="s">
        <v>113</v>
      </c>
      <c r="Y28" s="56" t="s">
        <v>112</v>
      </c>
      <c r="Z28" s="56" t="s">
        <v>114</v>
      </c>
    </row>
    <row r="29" spans="1:26" x14ac:dyDescent="0.25">
      <c r="A29" s="56" t="s">
        <v>78</v>
      </c>
      <c r="B29" s="56" t="s">
        <v>87</v>
      </c>
      <c r="C29" s="56" t="s">
        <v>81</v>
      </c>
      <c r="D29" s="56" t="s">
        <v>75</v>
      </c>
      <c r="E29" s="56" t="s">
        <v>75</v>
      </c>
      <c r="F29" s="56" t="s">
        <v>75</v>
      </c>
      <c r="G29" s="56" t="s">
        <v>75</v>
      </c>
      <c r="H29" s="56" t="s">
        <v>75</v>
      </c>
      <c r="I29" s="56" t="s">
        <v>75</v>
      </c>
      <c r="J29" s="56" t="s">
        <v>75</v>
      </c>
      <c r="K29" s="56" t="s">
        <v>75</v>
      </c>
      <c r="L29" s="56" t="s">
        <v>75</v>
      </c>
      <c r="M29" s="56" t="s">
        <v>75</v>
      </c>
      <c r="N29" s="56" t="s">
        <v>75</v>
      </c>
      <c r="O29">
        <v>9708731.5800000001</v>
      </c>
      <c r="P29">
        <v>9708731.5800000001</v>
      </c>
      <c r="Q29">
        <v>0</v>
      </c>
      <c r="R29">
        <v>0</v>
      </c>
      <c r="S29">
        <v>0</v>
      </c>
      <c r="T29">
        <v>0</v>
      </c>
      <c r="U29">
        <v>0</v>
      </c>
      <c r="V29">
        <v>0</v>
      </c>
      <c r="W29">
        <v>0</v>
      </c>
      <c r="X29" s="56" t="s">
        <v>113</v>
      </c>
      <c r="Y29" s="56" t="s">
        <v>112</v>
      </c>
      <c r="Z29" s="56" t="s">
        <v>114</v>
      </c>
    </row>
    <row r="30" spans="1:26" x14ac:dyDescent="0.25">
      <c r="A30" s="56" t="s">
        <v>78</v>
      </c>
      <c r="B30" s="56" t="s">
        <v>87</v>
      </c>
      <c r="C30" s="56" t="s">
        <v>81</v>
      </c>
      <c r="D30" s="56" t="s">
        <v>75</v>
      </c>
      <c r="E30" s="56" t="s">
        <v>75</v>
      </c>
      <c r="F30" s="56" t="s">
        <v>75</v>
      </c>
      <c r="G30" s="56" t="s">
        <v>76</v>
      </c>
      <c r="H30" s="56" t="s">
        <v>75</v>
      </c>
      <c r="I30" s="56" t="s">
        <v>75</v>
      </c>
      <c r="J30" s="56" t="s">
        <v>75</v>
      </c>
      <c r="K30" s="56" t="s">
        <v>75</v>
      </c>
      <c r="L30" s="56" t="s">
        <v>75</v>
      </c>
      <c r="M30" s="56" t="s">
        <v>76</v>
      </c>
      <c r="N30" s="56" t="s">
        <v>75</v>
      </c>
      <c r="O30">
        <v>51352.02</v>
      </c>
      <c r="P30">
        <v>51352.02</v>
      </c>
      <c r="Q30">
        <v>0</v>
      </c>
      <c r="R30">
        <v>0</v>
      </c>
      <c r="S30">
        <v>0</v>
      </c>
      <c r="T30">
        <v>0</v>
      </c>
      <c r="U30">
        <v>0</v>
      </c>
      <c r="V30">
        <v>0</v>
      </c>
      <c r="W30">
        <v>0</v>
      </c>
      <c r="X30" s="56" t="s">
        <v>113</v>
      </c>
      <c r="Y30" s="56" t="s">
        <v>112</v>
      </c>
      <c r="Z30" s="56" t="s">
        <v>114</v>
      </c>
    </row>
    <row r="31" spans="1:26" hidden="1" x14ac:dyDescent="0.25">
      <c r="A31" s="56" t="s">
        <v>78</v>
      </c>
      <c r="B31" s="56" t="s">
        <v>87</v>
      </c>
      <c r="C31" s="56" t="s">
        <v>80</v>
      </c>
      <c r="D31" s="56" t="s">
        <v>75</v>
      </c>
      <c r="E31" s="56" t="s">
        <v>75</v>
      </c>
      <c r="F31" s="56" t="s">
        <v>75</v>
      </c>
      <c r="G31" s="56" t="s">
        <v>75</v>
      </c>
      <c r="H31" s="56" t="s">
        <v>75</v>
      </c>
      <c r="I31" s="56" t="s">
        <v>75</v>
      </c>
      <c r="J31" s="56" t="s">
        <v>75</v>
      </c>
      <c r="K31" s="56" t="s">
        <v>75</v>
      </c>
      <c r="L31" s="56" t="s">
        <v>75</v>
      </c>
      <c r="M31" s="56" t="s">
        <v>75</v>
      </c>
      <c r="N31" s="56" t="s">
        <v>75</v>
      </c>
      <c r="O31">
        <v>80760741.280000001</v>
      </c>
      <c r="P31">
        <v>0</v>
      </c>
      <c r="Q31">
        <v>0</v>
      </c>
      <c r="R31">
        <v>0</v>
      </c>
      <c r="S31">
        <v>0</v>
      </c>
      <c r="T31">
        <v>0</v>
      </c>
      <c r="U31">
        <v>0</v>
      </c>
      <c r="V31">
        <v>0</v>
      </c>
      <c r="W31">
        <v>0</v>
      </c>
      <c r="X31" s="56" t="s">
        <v>113</v>
      </c>
      <c r="Y31" s="56" t="s">
        <v>112</v>
      </c>
      <c r="Z31" s="56" t="s">
        <v>114</v>
      </c>
    </row>
    <row r="32" spans="1:26" hidden="1" x14ac:dyDescent="0.25">
      <c r="A32" s="56" t="s">
        <v>78</v>
      </c>
      <c r="B32" s="56" t="s">
        <v>87</v>
      </c>
      <c r="C32" s="56" t="s">
        <v>79</v>
      </c>
      <c r="D32" s="56" t="s">
        <v>75</v>
      </c>
      <c r="E32" s="56" t="s">
        <v>75</v>
      </c>
      <c r="F32" s="56" t="s">
        <v>75</v>
      </c>
      <c r="G32" s="56" t="s">
        <v>75</v>
      </c>
      <c r="H32" s="56" t="s">
        <v>75</v>
      </c>
      <c r="I32" s="56" t="s">
        <v>75</v>
      </c>
      <c r="J32" s="56" t="s">
        <v>75</v>
      </c>
      <c r="K32" s="56" t="s">
        <v>75</v>
      </c>
      <c r="L32" s="56" t="s">
        <v>75</v>
      </c>
      <c r="M32" s="56" t="s">
        <v>75</v>
      </c>
      <c r="N32" s="56" t="s">
        <v>76</v>
      </c>
      <c r="O32">
        <v>124571559.95999999</v>
      </c>
      <c r="P32">
        <v>0</v>
      </c>
      <c r="Q32">
        <v>0</v>
      </c>
      <c r="R32">
        <v>0</v>
      </c>
      <c r="S32">
        <v>0</v>
      </c>
      <c r="T32">
        <v>0</v>
      </c>
      <c r="U32">
        <v>0</v>
      </c>
      <c r="V32">
        <v>0</v>
      </c>
      <c r="W32">
        <v>0</v>
      </c>
      <c r="X32" s="56" t="s">
        <v>113</v>
      </c>
      <c r="Y32" s="56" t="s">
        <v>112</v>
      </c>
      <c r="Z32" s="56" t="s">
        <v>114</v>
      </c>
    </row>
    <row r="33" spans="1:26" hidden="1" x14ac:dyDescent="0.25">
      <c r="A33" s="56" t="s">
        <v>78</v>
      </c>
      <c r="B33" s="56" t="s">
        <v>87</v>
      </c>
      <c r="C33" s="56" t="s">
        <v>108</v>
      </c>
      <c r="D33" s="56" t="s">
        <v>75</v>
      </c>
      <c r="E33" s="56" t="s">
        <v>75</v>
      </c>
      <c r="F33" s="56" t="s">
        <v>75</v>
      </c>
      <c r="G33" s="56" t="s">
        <v>75</v>
      </c>
      <c r="H33" s="56" t="s">
        <v>75</v>
      </c>
      <c r="I33" s="56" t="s">
        <v>75</v>
      </c>
      <c r="J33" s="56" t="s">
        <v>75</v>
      </c>
      <c r="K33" s="56" t="s">
        <v>75</v>
      </c>
      <c r="L33" s="56" t="s">
        <v>75</v>
      </c>
      <c r="M33" s="56" t="s">
        <v>75</v>
      </c>
      <c r="N33" s="56" t="s">
        <v>75</v>
      </c>
      <c r="O33">
        <v>475805488.31999999</v>
      </c>
      <c r="P33">
        <v>0</v>
      </c>
      <c r="Q33">
        <v>0</v>
      </c>
      <c r="R33">
        <v>0</v>
      </c>
      <c r="S33">
        <v>0</v>
      </c>
      <c r="T33">
        <v>0</v>
      </c>
      <c r="U33">
        <v>0</v>
      </c>
      <c r="V33">
        <v>0</v>
      </c>
      <c r="W33">
        <v>0</v>
      </c>
      <c r="X33" s="56" t="s">
        <v>113</v>
      </c>
      <c r="Y33" s="56" t="s">
        <v>112</v>
      </c>
      <c r="Z33" s="56" t="s">
        <v>114</v>
      </c>
    </row>
    <row r="34" spans="1:26" hidden="1" x14ac:dyDescent="0.25">
      <c r="A34" s="56" t="s">
        <v>77</v>
      </c>
      <c r="B34" s="56" t="s">
        <v>88</v>
      </c>
      <c r="C34" s="56" t="s">
        <v>107</v>
      </c>
      <c r="D34" s="56" t="s">
        <v>76</v>
      </c>
      <c r="E34" s="56" t="s">
        <v>75</v>
      </c>
      <c r="F34" s="56" t="s">
        <v>75</v>
      </c>
      <c r="G34" s="56" t="s">
        <v>75</v>
      </c>
      <c r="H34" s="56" t="s">
        <v>75</v>
      </c>
      <c r="I34" s="56" t="s">
        <v>75</v>
      </c>
      <c r="J34" s="56" t="s">
        <v>75</v>
      </c>
      <c r="K34" s="56" t="s">
        <v>75</v>
      </c>
      <c r="L34" s="56" t="s">
        <v>75</v>
      </c>
      <c r="M34" s="56" t="s">
        <v>75</v>
      </c>
      <c r="N34" s="56" t="s">
        <v>75</v>
      </c>
      <c r="O34">
        <v>1225159.69</v>
      </c>
      <c r="P34">
        <v>1225159.69</v>
      </c>
      <c r="Q34">
        <v>0</v>
      </c>
      <c r="R34">
        <v>0</v>
      </c>
      <c r="S34">
        <v>0</v>
      </c>
      <c r="T34">
        <v>88211.49768</v>
      </c>
      <c r="U34">
        <v>0</v>
      </c>
      <c r="V34">
        <v>0</v>
      </c>
      <c r="W34">
        <v>0</v>
      </c>
      <c r="X34" s="56" t="s">
        <v>113</v>
      </c>
      <c r="Y34" s="56" t="s">
        <v>112</v>
      </c>
      <c r="Z34" s="56" t="s">
        <v>114</v>
      </c>
    </row>
    <row r="35" spans="1:26" hidden="1" x14ac:dyDescent="0.25">
      <c r="A35" s="56" t="s">
        <v>77</v>
      </c>
      <c r="B35" s="56" t="s">
        <v>88</v>
      </c>
      <c r="C35" s="56" t="s">
        <v>107</v>
      </c>
      <c r="D35" s="56" t="s">
        <v>75</v>
      </c>
      <c r="E35" s="56" t="s">
        <v>75</v>
      </c>
      <c r="F35" s="56" t="s">
        <v>75</v>
      </c>
      <c r="G35" s="56" t="s">
        <v>75</v>
      </c>
      <c r="H35" s="56" t="s">
        <v>75</v>
      </c>
      <c r="I35" s="56" t="s">
        <v>75</v>
      </c>
      <c r="J35" s="56" t="s">
        <v>75</v>
      </c>
      <c r="K35" s="56" t="s">
        <v>75</v>
      </c>
      <c r="L35" s="56" t="s">
        <v>75</v>
      </c>
      <c r="M35" s="56" t="s">
        <v>75</v>
      </c>
      <c r="N35" s="56" t="s">
        <v>75</v>
      </c>
      <c r="O35">
        <v>184234444.33000001</v>
      </c>
      <c r="P35">
        <v>184234444.33000001</v>
      </c>
      <c r="X35" s="56" t="s">
        <v>113</v>
      </c>
      <c r="Y35" s="56" t="s">
        <v>112</v>
      </c>
      <c r="Z35" s="56" t="s">
        <v>114</v>
      </c>
    </row>
    <row r="36" spans="1:26" hidden="1" x14ac:dyDescent="0.25">
      <c r="A36" s="56" t="s">
        <v>77</v>
      </c>
      <c r="B36" s="56" t="s">
        <v>88</v>
      </c>
      <c r="C36" s="56" t="s">
        <v>80</v>
      </c>
      <c r="D36" s="56" t="s">
        <v>75</v>
      </c>
      <c r="E36" s="56" t="s">
        <v>75</v>
      </c>
      <c r="F36" s="56" t="s">
        <v>75</v>
      </c>
      <c r="G36" s="56" t="s">
        <v>75</v>
      </c>
      <c r="H36" s="56" t="s">
        <v>75</v>
      </c>
      <c r="I36" s="56" t="s">
        <v>75</v>
      </c>
      <c r="J36" s="56" t="s">
        <v>75</v>
      </c>
      <c r="K36" s="56" t="s">
        <v>75</v>
      </c>
      <c r="L36" s="56" t="s">
        <v>75</v>
      </c>
      <c r="M36" s="56" t="s">
        <v>75</v>
      </c>
      <c r="N36" s="56" t="s">
        <v>75</v>
      </c>
      <c r="O36">
        <v>19282882.760000002</v>
      </c>
      <c r="P36">
        <v>0</v>
      </c>
      <c r="Q36">
        <v>0</v>
      </c>
      <c r="R36">
        <v>0</v>
      </c>
      <c r="S36">
        <v>0</v>
      </c>
      <c r="T36">
        <v>0</v>
      </c>
      <c r="U36">
        <v>0</v>
      </c>
      <c r="V36">
        <v>0</v>
      </c>
      <c r="W36">
        <v>0</v>
      </c>
      <c r="X36" s="56" t="s">
        <v>113</v>
      </c>
      <c r="Y36" s="56" t="s">
        <v>112</v>
      </c>
      <c r="Z36" s="56" t="s">
        <v>114</v>
      </c>
    </row>
    <row r="37" spans="1:26" hidden="1" x14ac:dyDescent="0.25">
      <c r="A37" s="56" t="s">
        <v>77</v>
      </c>
      <c r="B37" s="56" t="s">
        <v>88</v>
      </c>
      <c r="C37" s="56" t="s">
        <v>80</v>
      </c>
      <c r="D37" s="56" t="s">
        <v>76</v>
      </c>
      <c r="E37" s="56" t="s">
        <v>75</v>
      </c>
      <c r="F37" s="56" t="s">
        <v>75</v>
      </c>
      <c r="G37" s="56" t="s">
        <v>75</v>
      </c>
      <c r="H37" s="56" t="s">
        <v>75</v>
      </c>
      <c r="I37" s="56" t="s">
        <v>75</v>
      </c>
      <c r="J37" s="56" t="s">
        <v>75</v>
      </c>
      <c r="K37" s="56" t="s">
        <v>75</v>
      </c>
      <c r="L37" s="56" t="s">
        <v>75</v>
      </c>
      <c r="M37" s="56" t="s">
        <v>75</v>
      </c>
      <c r="N37" s="56" t="s">
        <v>75</v>
      </c>
      <c r="O37">
        <v>52418637.25</v>
      </c>
      <c r="P37">
        <v>10080103.943174999</v>
      </c>
      <c r="Q37">
        <v>0</v>
      </c>
      <c r="R37">
        <v>0</v>
      </c>
      <c r="S37">
        <v>0</v>
      </c>
      <c r="T37">
        <v>0</v>
      </c>
      <c r="U37">
        <v>0</v>
      </c>
      <c r="V37">
        <v>0</v>
      </c>
      <c r="W37">
        <v>0</v>
      </c>
      <c r="X37" s="56" t="s">
        <v>113</v>
      </c>
      <c r="Y37" s="56" t="s">
        <v>112</v>
      </c>
      <c r="Z37" s="56" t="s">
        <v>114</v>
      </c>
    </row>
    <row r="38" spans="1:26" hidden="1" x14ac:dyDescent="0.25">
      <c r="A38" s="56" t="s">
        <v>77</v>
      </c>
      <c r="B38" s="56" t="s">
        <v>88</v>
      </c>
      <c r="C38" s="56" t="s">
        <v>108</v>
      </c>
      <c r="D38" s="56" t="s">
        <v>76</v>
      </c>
      <c r="E38" s="56" t="s">
        <v>75</v>
      </c>
      <c r="F38" s="56" t="s">
        <v>75</v>
      </c>
      <c r="G38" s="56" t="s">
        <v>75</v>
      </c>
      <c r="H38" s="56" t="s">
        <v>75</v>
      </c>
      <c r="I38" s="56" t="s">
        <v>75</v>
      </c>
      <c r="J38" s="56" t="s">
        <v>76</v>
      </c>
      <c r="K38" s="56" t="s">
        <v>75</v>
      </c>
      <c r="L38" s="56" t="s">
        <v>75</v>
      </c>
      <c r="M38" s="56" t="s">
        <v>75</v>
      </c>
      <c r="N38" s="56" t="s">
        <v>75</v>
      </c>
      <c r="O38">
        <v>282037.42</v>
      </c>
      <c r="P38">
        <v>0</v>
      </c>
      <c r="Q38">
        <v>0</v>
      </c>
      <c r="R38">
        <v>0</v>
      </c>
      <c r="S38">
        <v>0</v>
      </c>
      <c r="T38">
        <v>0</v>
      </c>
      <c r="U38">
        <v>0</v>
      </c>
      <c r="V38">
        <v>0</v>
      </c>
      <c r="W38">
        <v>0</v>
      </c>
      <c r="X38" s="56" t="s">
        <v>113</v>
      </c>
      <c r="Y38" s="56" t="s">
        <v>112</v>
      </c>
      <c r="Z38" s="56" t="s">
        <v>114</v>
      </c>
    </row>
    <row r="39" spans="1:26" hidden="1" x14ac:dyDescent="0.25">
      <c r="A39" s="56" t="s">
        <v>77</v>
      </c>
      <c r="B39" s="56" t="s">
        <v>88</v>
      </c>
      <c r="C39" s="56" t="s">
        <v>108</v>
      </c>
      <c r="D39" s="56" t="s">
        <v>75</v>
      </c>
      <c r="E39" s="56" t="s">
        <v>75</v>
      </c>
      <c r="F39" s="56" t="s">
        <v>75</v>
      </c>
      <c r="G39" s="56" t="s">
        <v>75</v>
      </c>
      <c r="H39" s="56" t="s">
        <v>75</v>
      </c>
      <c r="I39" s="56" t="s">
        <v>75</v>
      </c>
      <c r="J39" s="56" t="s">
        <v>75</v>
      </c>
      <c r="K39" s="56" t="s">
        <v>75</v>
      </c>
      <c r="L39" s="56" t="s">
        <v>75</v>
      </c>
      <c r="M39" s="56" t="s">
        <v>75</v>
      </c>
      <c r="N39" s="56" t="s">
        <v>75</v>
      </c>
      <c r="O39">
        <v>1332159611.5599999</v>
      </c>
      <c r="P39">
        <v>0</v>
      </c>
      <c r="Q39">
        <v>0</v>
      </c>
      <c r="R39">
        <v>0</v>
      </c>
      <c r="S39">
        <v>0</v>
      </c>
      <c r="T39">
        <v>0</v>
      </c>
      <c r="U39">
        <v>0</v>
      </c>
      <c r="V39">
        <v>0</v>
      </c>
      <c r="W39">
        <v>0</v>
      </c>
      <c r="X39" s="56" t="s">
        <v>113</v>
      </c>
      <c r="Y39" s="56" t="s">
        <v>112</v>
      </c>
      <c r="Z39" s="56" t="s">
        <v>114</v>
      </c>
    </row>
    <row r="40" spans="1:26" hidden="1" x14ac:dyDescent="0.25">
      <c r="A40" s="56" t="s">
        <v>77</v>
      </c>
      <c r="B40" s="56" t="s">
        <v>88</v>
      </c>
      <c r="C40" s="56" t="s">
        <v>108</v>
      </c>
      <c r="D40" s="56" t="s">
        <v>75</v>
      </c>
      <c r="E40" s="56" t="s">
        <v>75</v>
      </c>
      <c r="F40" s="56" t="s">
        <v>75</v>
      </c>
      <c r="G40" s="56" t="s">
        <v>75</v>
      </c>
      <c r="H40" s="56" t="s">
        <v>76</v>
      </c>
      <c r="I40" s="56" t="s">
        <v>75</v>
      </c>
      <c r="J40" s="56" t="s">
        <v>75</v>
      </c>
      <c r="K40" s="56" t="s">
        <v>75</v>
      </c>
      <c r="L40" s="56" t="s">
        <v>75</v>
      </c>
      <c r="M40" s="56" t="s">
        <v>75</v>
      </c>
      <c r="N40" s="56" t="s">
        <v>75</v>
      </c>
      <c r="O40">
        <v>314855809.77999997</v>
      </c>
      <c r="P40">
        <v>0</v>
      </c>
      <c r="Q40">
        <v>0</v>
      </c>
      <c r="R40">
        <v>0</v>
      </c>
      <c r="S40">
        <v>0</v>
      </c>
      <c r="T40">
        <v>0</v>
      </c>
      <c r="U40">
        <v>0</v>
      </c>
      <c r="V40">
        <v>0</v>
      </c>
      <c r="W40">
        <v>0</v>
      </c>
      <c r="X40" s="56" t="s">
        <v>113</v>
      </c>
      <c r="Y40" s="56" t="s">
        <v>112</v>
      </c>
      <c r="Z40" s="56" t="s">
        <v>114</v>
      </c>
    </row>
    <row r="41" spans="1:26" hidden="1" x14ac:dyDescent="0.25">
      <c r="A41" s="56" t="s">
        <v>77</v>
      </c>
      <c r="B41" s="56" t="s">
        <v>88</v>
      </c>
      <c r="C41" s="56" t="s">
        <v>108</v>
      </c>
      <c r="D41" s="56" t="s">
        <v>75</v>
      </c>
      <c r="E41" s="56" t="s">
        <v>75</v>
      </c>
      <c r="F41" s="56" t="s">
        <v>76</v>
      </c>
      <c r="G41" s="56" t="s">
        <v>75</v>
      </c>
      <c r="H41" s="56" t="s">
        <v>76</v>
      </c>
      <c r="I41" s="56" t="s">
        <v>75</v>
      </c>
      <c r="J41" s="56" t="s">
        <v>75</v>
      </c>
      <c r="K41" s="56" t="s">
        <v>75</v>
      </c>
      <c r="L41" s="56" t="s">
        <v>75</v>
      </c>
      <c r="M41" s="56" t="s">
        <v>75</v>
      </c>
      <c r="N41" s="56" t="s">
        <v>75</v>
      </c>
      <c r="O41">
        <v>76028243.260000005</v>
      </c>
      <c r="P41">
        <v>0</v>
      </c>
      <c r="Q41">
        <v>0</v>
      </c>
      <c r="R41">
        <v>0</v>
      </c>
      <c r="S41">
        <v>0</v>
      </c>
      <c r="T41">
        <v>0</v>
      </c>
      <c r="U41">
        <v>0</v>
      </c>
      <c r="V41">
        <v>0</v>
      </c>
      <c r="W41">
        <v>0</v>
      </c>
      <c r="X41" s="56" t="s">
        <v>113</v>
      </c>
      <c r="Y41" s="56" t="s">
        <v>112</v>
      </c>
      <c r="Z41" s="56" t="s">
        <v>114</v>
      </c>
    </row>
    <row r="42" spans="1:26" hidden="1" x14ac:dyDescent="0.25">
      <c r="A42" s="56" t="s">
        <v>77</v>
      </c>
      <c r="B42" s="56" t="s">
        <v>88</v>
      </c>
      <c r="C42" s="56" t="s">
        <v>108</v>
      </c>
      <c r="D42" s="56" t="s">
        <v>75</v>
      </c>
      <c r="E42" s="56" t="s">
        <v>75</v>
      </c>
      <c r="F42" s="56" t="s">
        <v>75</v>
      </c>
      <c r="G42" s="56" t="s">
        <v>75</v>
      </c>
      <c r="H42" s="56" t="s">
        <v>75</v>
      </c>
      <c r="I42" s="56" t="s">
        <v>76</v>
      </c>
      <c r="J42" s="56" t="s">
        <v>75</v>
      </c>
      <c r="K42" s="56" t="s">
        <v>75</v>
      </c>
      <c r="L42" s="56" t="s">
        <v>75</v>
      </c>
      <c r="M42" s="56" t="s">
        <v>75</v>
      </c>
      <c r="N42" s="56" t="s">
        <v>75</v>
      </c>
      <c r="O42">
        <v>589375582.54999995</v>
      </c>
      <c r="P42">
        <v>0</v>
      </c>
      <c r="Q42">
        <v>0</v>
      </c>
      <c r="R42">
        <v>0</v>
      </c>
      <c r="S42">
        <v>0</v>
      </c>
      <c r="T42">
        <v>0</v>
      </c>
      <c r="U42">
        <v>0</v>
      </c>
      <c r="V42">
        <v>0</v>
      </c>
      <c r="W42">
        <v>0</v>
      </c>
      <c r="X42" s="56" t="s">
        <v>113</v>
      </c>
      <c r="Y42" s="56" t="s">
        <v>112</v>
      </c>
      <c r="Z42" s="56" t="s">
        <v>114</v>
      </c>
    </row>
    <row r="43" spans="1:26" hidden="1" x14ac:dyDescent="0.25">
      <c r="A43" s="56" t="s">
        <v>77</v>
      </c>
      <c r="B43" s="56" t="s">
        <v>88</v>
      </c>
      <c r="C43" s="56" t="s">
        <v>108</v>
      </c>
      <c r="D43" s="56" t="s">
        <v>76</v>
      </c>
      <c r="E43" s="56" t="s">
        <v>75</v>
      </c>
      <c r="F43" s="56" t="s">
        <v>75</v>
      </c>
      <c r="G43" s="56" t="s">
        <v>75</v>
      </c>
      <c r="H43" s="56" t="s">
        <v>75</v>
      </c>
      <c r="I43" s="56" t="s">
        <v>75</v>
      </c>
      <c r="J43" s="56" t="s">
        <v>75</v>
      </c>
      <c r="K43" s="56" t="s">
        <v>75</v>
      </c>
      <c r="L43" s="56" t="s">
        <v>75</v>
      </c>
      <c r="M43" s="56" t="s">
        <v>75</v>
      </c>
      <c r="N43" s="56" t="s">
        <v>75</v>
      </c>
      <c r="O43">
        <v>166198754.75999999</v>
      </c>
      <c r="P43">
        <v>0</v>
      </c>
      <c r="Q43">
        <v>0</v>
      </c>
      <c r="R43">
        <v>0</v>
      </c>
      <c r="S43">
        <v>0</v>
      </c>
      <c r="T43">
        <v>0</v>
      </c>
      <c r="U43">
        <v>0</v>
      </c>
      <c r="V43">
        <v>0</v>
      </c>
      <c r="W43">
        <v>0</v>
      </c>
      <c r="X43" s="56" t="s">
        <v>113</v>
      </c>
      <c r="Y43" s="56" t="s">
        <v>112</v>
      </c>
      <c r="Z43" s="56" t="s">
        <v>114</v>
      </c>
    </row>
    <row r="44" spans="1:26" hidden="1" x14ac:dyDescent="0.25">
      <c r="A44" s="56" t="s">
        <v>77</v>
      </c>
      <c r="B44" s="56" t="s">
        <v>88</v>
      </c>
      <c r="C44" s="56" t="s">
        <v>108</v>
      </c>
      <c r="D44" s="56" t="s">
        <v>75</v>
      </c>
      <c r="E44" s="56" t="s">
        <v>75</v>
      </c>
      <c r="F44" s="56" t="s">
        <v>75</v>
      </c>
      <c r="G44" s="56" t="s">
        <v>75</v>
      </c>
      <c r="H44" s="56" t="s">
        <v>75</v>
      </c>
      <c r="I44" s="56" t="s">
        <v>75</v>
      </c>
      <c r="J44" s="56" t="s">
        <v>76</v>
      </c>
      <c r="K44" s="56" t="s">
        <v>75</v>
      </c>
      <c r="L44" s="56" t="s">
        <v>75</v>
      </c>
      <c r="M44" s="56" t="s">
        <v>75</v>
      </c>
      <c r="N44" s="56" t="s">
        <v>75</v>
      </c>
      <c r="O44">
        <v>856934001.80999994</v>
      </c>
      <c r="P44">
        <v>0</v>
      </c>
      <c r="Q44">
        <v>0</v>
      </c>
      <c r="R44">
        <v>0</v>
      </c>
      <c r="S44">
        <v>0</v>
      </c>
      <c r="T44">
        <v>0</v>
      </c>
      <c r="U44">
        <v>0</v>
      </c>
      <c r="V44">
        <v>0</v>
      </c>
      <c r="W44">
        <v>0</v>
      </c>
      <c r="X44" s="56" t="s">
        <v>113</v>
      </c>
      <c r="Y44" s="56" t="s">
        <v>112</v>
      </c>
      <c r="Z44" s="56" t="s">
        <v>114</v>
      </c>
    </row>
    <row r="45" spans="1:26" hidden="1" x14ac:dyDescent="0.25">
      <c r="A45" s="56" t="s">
        <v>77</v>
      </c>
      <c r="B45" s="56" t="s">
        <v>87</v>
      </c>
      <c r="C45" s="56" t="s">
        <v>107</v>
      </c>
      <c r="D45" s="56" t="s">
        <v>75</v>
      </c>
      <c r="E45" s="56" t="s">
        <v>75</v>
      </c>
      <c r="F45" s="56" t="s">
        <v>75</v>
      </c>
      <c r="G45" s="56" t="s">
        <v>75</v>
      </c>
      <c r="H45" s="56" t="s">
        <v>75</v>
      </c>
      <c r="I45" s="56" t="s">
        <v>75</v>
      </c>
      <c r="J45" s="56" t="s">
        <v>75</v>
      </c>
      <c r="K45" s="56" t="s">
        <v>75</v>
      </c>
      <c r="L45" s="56" t="s">
        <v>75</v>
      </c>
      <c r="M45" s="56" t="s">
        <v>75</v>
      </c>
      <c r="N45" s="56" t="s">
        <v>75</v>
      </c>
      <c r="O45">
        <v>0.69</v>
      </c>
      <c r="P45">
        <v>0.69</v>
      </c>
      <c r="X45" s="56" t="s">
        <v>113</v>
      </c>
      <c r="Y45" s="56" t="s">
        <v>112</v>
      </c>
      <c r="Z45" s="56" t="s">
        <v>114</v>
      </c>
    </row>
    <row r="46" spans="1:26" hidden="1" x14ac:dyDescent="0.25">
      <c r="A46" s="56" t="s">
        <v>77</v>
      </c>
      <c r="B46" s="56" t="s">
        <v>87</v>
      </c>
      <c r="C46" s="56" t="s">
        <v>80</v>
      </c>
      <c r="D46" s="56" t="s">
        <v>75</v>
      </c>
      <c r="E46" s="56" t="s">
        <v>75</v>
      </c>
      <c r="F46" s="56" t="s">
        <v>75</v>
      </c>
      <c r="G46" s="56" t="s">
        <v>75</v>
      </c>
      <c r="H46" s="56" t="s">
        <v>75</v>
      </c>
      <c r="I46" s="56" t="s">
        <v>75</v>
      </c>
      <c r="J46" s="56" t="s">
        <v>75</v>
      </c>
      <c r="K46" s="56" t="s">
        <v>75</v>
      </c>
      <c r="L46" s="56" t="s">
        <v>75</v>
      </c>
      <c r="M46" s="56" t="s">
        <v>75</v>
      </c>
      <c r="N46" s="56" t="s">
        <v>75</v>
      </c>
      <c r="O46">
        <v>28421093.34</v>
      </c>
      <c r="P46">
        <v>0</v>
      </c>
      <c r="Q46">
        <v>0</v>
      </c>
      <c r="R46">
        <v>0</v>
      </c>
      <c r="S46">
        <v>0</v>
      </c>
      <c r="T46">
        <v>0</v>
      </c>
      <c r="U46">
        <v>0</v>
      </c>
      <c r="V46">
        <v>0</v>
      </c>
      <c r="W46">
        <v>0</v>
      </c>
      <c r="X46" s="56" t="s">
        <v>113</v>
      </c>
      <c r="Y46" s="56" t="s">
        <v>112</v>
      </c>
      <c r="Z46" s="56" t="s">
        <v>114</v>
      </c>
    </row>
    <row r="47" spans="1:26" hidden="1" x14ac:dyDescent="0.25">
      <c r="A47" s="56" t="s">
        <v>77</v>
      </c>
      <c r="B47" s="56" t="s">
        <v>87</v>
      </c>
      <c r="C47" s="56" t="s">
        <v>108</v>
      </c>
      <c r="D47" s="56" t="s">
        <v>75</v>
      </c>
      <c r="E47" s="56" t="s">
        <v>75</v>
      </c>
      <c r="F47" s="56" t="s">
        <v>75</v>
      </c>
      <c r="G47" s="56" t="s">
        <v>75</v>
      </c>
      <c r="H47" s="56" t="s">
        <v>75</v>
      </c>
      <c r="I47" s="56" t="s">
        <v>75</v>
      </c>
      <c r="J47" s="56" t="s">
        <v>75</v>
      </c>
      <c r="K47" s="56" t="s">
        <v>75</v>
      </c>
      <c r="L47" s="56" t="s">
        <v>75</v>
      </c>
      <c r="M47" s="56" t="s">
        <v>75</v>
      </c>
      <c r="N47" s="56" t="s">
        <v>75</v>
      </c>
      <c r="O47">
        <v>60513924.640000001</v>
      </c>
      <c r="P47">
        <v>0</v>
      </c>
      <c r="Q47">
        <v>0</v>
      </c>
      <c r="R47">
        <v>0</v>
      </c>
      <c r="S47">
        <v>0</v>
      </c>
      <c r="T47">
        <v>0</v>
      </c>
      <c r="U47">
        <v>0</v>
      </c>
      <c r="V47">
        <v>0</v>
      </c>
      <c r="W47">
        <v>0</v>
      </c>
      <c r="X47" s="56" t="s">
        <v>113</v>
      </c>
      <c r="Y47" s="56" t="s">
        <v>112</v>
      </c>
      <c r="Z47" s="56" t="s">
        <v>114</v>
      </c>
    </row>
    <row r="48" spans="1:26" hidden="1" x14ac:dyDescent="0.25">
      <c r="A48" s="56" t="s">
        <v>74</v>
      </c>
      <c r="B48" s="56" t="s">
        <v>88</v>
      </c>
      <c r="C48" s="56" t="s">
        <v>107</v>
      </c>
      <c r="D48" s="56" t="s">
        <v>75</v>
      </c>
      <c r="E48" s="56" t="s">
        <v>75</v>
      </c>
      <c r="F48" s="56" t="s">
        <v>75</v>
      </c>
      <c r="G48" s="56" t="s">
        <v>75</v>
      </c>
      <c r="H48" s="56" t="s">
        <v>75</v>
      </c>
      <c r="I48" s="56" t="s">
        <v>75</v>
      </c>
      <c r="J48" s="56" t="s">
        <v>75</v>
      </c>
      <c r="K48" s="56" t="s">
        <v>75</v>
      </c>
      <c r="L48" s="56" t="s">
        <v>75</v>
      </c>
      <c r="M48" s="56" t="s">
        <v>75</v>
      </c>
      <c r="N48" s="56" t="s">
        <v>75</v>
      </c>
      <c r="O48">
        <v>302776914.38</v>
      </c>
      <c r="P48">
        <v>0</v>
      </c>
      <c r="Q48">
        <v>0</v>
      </c>
      <c r="R48">
        <v>0</v>
      </c>
      <c r="S48">
        <v>0</v>
      </c>
      <c r="T48">
        <v>0</v>
      </c>
      <c r="U48">
        <v>0</v>
      </c>
      <c r="V48">
        <v>0</v>
      </c>
      <c r="W48">
        <v>0</v>
      </c>
      <c r="X48" s="56" t="s">
        <v>113</v>
      </c>
      <c r="Y48" s="56" t="s">
        <v>112</v>
      </c>
      <c r="Z48" s="56" t="s">
        <v>114</v>
      </c>
    </row>
    <row r="49" spans="1:26" hidden="1" x14ac:dyDescent="0.25">
      <c r="A49" s="56" t="s">
        <v>74</v>
      </c>
      <c r="B49" s="56" t="s">
        <v>88</v>
      </c>
      <c r="C49" s="56" t="s">
        <v>107</v>
      </c>
      <c r="D49" s="56" t="s">
        <v>75</v>
      </c>
      <c r="E49" s="56" t="s">
        <v>75</v>
      </c>
      <c r="F49" s="56" t="s">
        <v>76</v>
      </c>
      <c r="G49" s="56" t="s">
        <v>75</v>
      </c>
      <c r="H49" s="56" t="s">
        <v>75</v>
      </c>
      <c r="I49" s="56" t="s">
        <v>75</v>
      </c>
      <c r="J49" s="56" t="s">
        <v>75</v>
      </c>
      <c r="K49" s="56" t="s">
        <v>75</v>
      </c>
      <c r="L49" s="56" t="s">
        <v>75</v>
      </c>
      <c r="M49" s="56" t="s">
        <v>75</v>
      </c>
      <c r="N49" s="56" t="s">
        <v>75</v>
      </c>
      <c r="O49">
        <v>14653047.52</v>
      </c>
      <c r="X49" s="56" t="s">
        <v>113</v>
      </c>
      <c r="Y49" s="56" t="s">
        <v>112</v>
      </c>
      <c r="Z49" s="56" t="s">
        <v>114</v>
      </c>
    </row>
    <row r="50" spans="1:26" hidden="1" x14ac:dyDescent="0.25">
      <c r="A50" s="56" t="s">
        <v>74</v>
      </c>
      <c r="B50" s="56" t="s">
        <v>88</v>
      </c>
      <c r="C50" s="56" t="s">
        <v>107</v>
      </c>
      <c r="D50" s="56" t="s">
        <v>76</v>
      </c>
      <c r="E50" s="56" t="s">
        <v>75</v>
      </c>
      <c r="F50" s="56" t="s">
        <v>75</v>
      </c>
      <c r="G50" s="56" t="s">
        <v>75</v>
      </c>
      <c r="H50" s="56" t="s">
        <v>75</v>
      </c>
      <c r="I50" s="56" t="s">
        <v>75</v>
      </c>
      <c r="J50" s="56" t="s">
        <v>75</v>
      </c>
      <c r="K50" s="56" t="s">
        <v>75</v>
      </c>
      <c r="L50" s="56" t="s">
        <v>75</v>
      </c>
      <c r="M50" s="56" t="s">
        <v>75</v>
      </c>
      <c r="N50" s="56" t="s">
        <v>75</v>
      </c>
      <c r="O50">
        <v>444903185.18000001</v>
      </c>
      <c r="P50">
        <v>143765285.29094201</v>
      </c>
      <c r="Q50">
        <v>103441960.836988</v>
      </c>
      <c r="R50">
        <v>4678792.85518</v>
      </c>
      <c r="S50">
        <v>40162036.390617996</v>
      </c>
      <c r="T50">
        <v>21860.231877999999</v>
      </c>
      <c r="U50">
        <v>0</v>
      </c>
      <c r="V50">
        <v>0</v>
      </c>
      <c r="W50">
        <v>0</v>
      </c>
      <c r="X50" s="56" t="s">
        <v>113</v>
      </c>
      <c r="Y50" s="56" t="s">
        <v>112</v>
      </c>
      <c r="Z50" s="56" t="s">
        <v>114</v>
      </c>
    </row>
    <row r="51" spans="1:26" hidden="1" x14ac:dyDescent="0.25">
      <c r="A51" s="56" t="s">
        <v>74</v>
      </c>
      <c r="B51" s="56" t="s">
        <v>88</v>
      </c>
      <c r="C51" s="56" t="s">
        <v>80</v>
      </c>
      <c r="D51" s="56" t="s">
        <v>76</v>
      </c>
      <c r="E51" s="56" t="s">
        <v>75</v>
      </c>
      <c r="F51" s="56" t="s">
        <v>75</v>
      </c>
      <c r="G51" s="56" t="s">
        <v>75</v>
      </c>
      <c r="H51" s="56" t="s">
        <v>75</v>
      </c>
      <c r="I51" s="56" t="s">
        <v>75</v>
      </c>
      <c r="J51" s="56" t="s">
        <v>75</v>
      </c>
      <c r="K51" s="56" t="s">
        <v>75</v>
      </c>
      <c r="L51" s="56" t="s">
        <v>75</v>
      </c>
      <c r="M51" s="56" t="s">
        <v>75</v>
      </c>
      <c r="N51" s="56" t="s">
        <v>75</v>
      </c>
      <c r="O51">
        <v>1593447506.73</v>
      </c>
      <c r="P51">
        <v>433970227.61210901</v>
      </c>
      <c r="Q51">
        <v>0</v>
      </c>
      <c r="R51">
        <v>0</v>
      </c>
      <c r="S51">
        <v>0</v>
      </c>
      <c r="T51">
        <v>0</v>
      </c>
      <c r="U51">
        <v>0</v>
      </c>
      <c r="V51">
        <v>0</v>
      </c>
      <c r="W51">
        <v>0</v>
      </c>
      <c r="X51" s="56" t="s">
        <v>113</v>
      </c>
      <c r="Y51" s="56" t="s">
        <v>112</v>
      </c>
      <c r="Z51" s="56" t="s">
        <v>114</v>
      </c>
    </row>
    <row r="52" spans="1:26" hidden="1" x14ac:dyDescent="0.25">
      <c r="A52" s="56" t="s">
        <v>74</v>
      </c>
      <c r="B52" s="56" t="s">
        <v>88</v>
      </c>
      <c r="C52" s="56" t="s">
        <v>80</v>
      </c>
      <c r="D52" s="56" t="s">
        <v>75</v>
      </c>
      <c r="E52" s="56" t="s">
        <v>75</v>
      </c>
      <c r="F52" s="56" t="s">
        <v>75</v>
      </c>
      <c r="G52" s="56" t="s">
        <v>75</v>
      </c>
      <c r="H52" s="56" t="s">
        <v>75</v>
      </c>
      <c r="I52" s="56" t="s">
        <v>75</v>
      </c>
      <c r="J52" s="56" t="s">
        <v>75</v>
      </c>
      <c r="K52" s="56" t="s">
        <v>75</v>
      </c>
      <c r="L52" s="56" t="s">
        <v>75</v>
      </c>
      <c r="M52" s="56" t="s">
        <v>75</v>
      </c>
      <c r="N52" s="56" t="s">
        <v>75</v>
      </c>
      <c r="O52">
        <v>901013109.54999995</v>
      </c>
      <c r="P52">
        <v>0</v>
      </c>
      <c r="Q52">
        <v>0</v>
      </c>
      <c r="R52">
        <v>0</v>
      </c>
      <c r="S52">
        <v>0</v>
      </c>
      <c r="T52">
        <v>0</v>
      </c>
      <c r="U52">
        <v>0</v>
      </c>
      <c r="V52">
        <v>0</v>
      </c>
      <c r="W52">
        <v>0</v>
      </c>
      <c r="X52" s="56" t="s">
        <v>113</v>
      </c>
      <c r="Y52" s="56" t="s">
        <v>112</v>
      </c>
      <c r="Z52" s="56" t="s">
        <v>114</v>
      </c>
    </row>
    <row r="53" spans="1:26" hidden="1" x14ac:dyDescent="0.25">
      <c r="A53" s="56" t="s">
        <v>74</v>
      </c>
      <c r="B53" s="56" t="s">
        <v>88</v>
      </c>
      <c r="C53" s="56" t="s">
        <v>79</v>
      </c>
      <c r="D53" s="56" t="s">
        <v>75</v>
      </c>
      <c r="E53" s="56" t="s">
        <v>75</v>
      </c>
      <c r="F53" s="56" t="s">
        <v>75</v>
      </c>
      <c r="G53" s="56" t="s">
        <v>75</v>
      </c>
      <c r="H53" s="56" t="s">
        <v>75</v>
      </c>
      <c r="I53" s="56" t="s">
        <v>75</v>
      </c>
      <c r="J53" s="56" t="s">
        <v>75</v>
      </c>
      <c r="K53" s="56" t="s">
        <v>75</v>
      </c>
      <c r="L53" s="56" t="s">
        <v>75</v>
      </c>
      <c r="M53" s="56" t="s">
        <v>75</v>
      </c>
      <c r="N53" s="56" t="s">
        <v>76</v>
      </c>
      <c r="O53">
        <v>26313572374.380001</v>
      </c>
      <c r="P53">
        <v>0</v>
      </c>
      <c r="Q53">
        <v>0</v>
      </c>
      <c r="R53">
        <v>0</v>
      </c>
      <c r="S53">
        <v>0</v>
      </c>
      <c r="T53">
        <v>0</v>
      </c>
      <c r="U53">
        <v>0</v>
      </c>
      <c r="V53">
        <v>0</v>
      </c>
      <c r="W53">
        <v>0</v>
      </c>
      <c r="X53" s="56" t="s">
        <v>113</v>
      </c>
      <c r="Y53" s="56" t="s">
        <v>112</v>
      </c>
      <c r="Z53" s="56" t="s">
        <v>114</v>
      </c>
    </row>
    <row r="54" spans="1:26" hidden="1" x14ac:dyDescent="0.25">
      <c r="A54" s="56" t="s">
        <v>74</v>
      </c>
      <c r="B54" s="56" t="s">
        <v>88</v>
      </c>
      <c r="C54" s="56" t="s">
        <v>79</v>
      </c>
      <c r="D54" s="56" t="s">
        <v>75</v>
      </c>
      <c r="E54" s="56" t="s">
        <v>75</v>
      </c>
      <c r="F54" s="56" t="s">
        <v>75</v>
      </c>
      <c r="G54" s="56" t="s">
        <v>75</v>
      </c>
      <c r="H54" s="56" t="s">
        <v>75</v>
      </c>
      <c r="I54" s="56" t="s">
        <v>75</v>
      </c>
      <c r="J54" s="56" t="s">
        <v>75</v>
      </c>
      <c r="K54" s="56" t="s">
        <v>76</v>
      </c>
      <c r="L54" s="56" t="s">
        <v>75</v>
      </c>
      <c r="M54" s="56" t="s">
        <v>75</v>
      </c>
      <c r="N54" s="56" t="s">
        <v>75</v>
      </c>
      <c r="O54">
        <v>14419112.460000001</v>
      </c>
      <c r="P54">
        <v>0</v>
      </c>
      <c r="Q54">
        <v>0</v>
      </c>
      <c r="R54">
        <v>0</v>
      </c>
      <c r="S54">
        <v>0</v>
      </c>
      <c r="T54">
        <v>0</v>
      </c>
      <c r="U54">
        <v>0</v>
      </c>
      <c r="V54">
        <v>0</v>
      </c>
      <c r="W54">
        <v>0</v>
      </c>
      <c r="X54" s="56" t="s">
        <v>113</v>
      </c>
      <c r="Y54" s="56" t="s">
        <v>112</v>
      </c>
      <c r="Z54" s="56" t="s">
        <v>114</v>
      </c>
    </row>
    <row r="55" spans="1:26" hidden="1" x14ac:dyDescent="0.25">
      <c r="A55" s="56" t="s">
        <v>74</v>
      </c>
      <c r="B55" s="56" t="s">
        <v>88</v>
      </c>
      <c r="C55" s="56" t="s">
        <v>108</v>
      </c>
      <c r="D55" s="56" t="s">
        <v>75</v>
      </c>
      <c r="E55" s="56" t="s">
        <v>75</v>
      </c>
      <c r="F55" s="56" t="s">
        <v>75</v>
      </c>
      <c r="G55" s="56" t="s">
        <v>75</v>
      </c>
      <c r="H55" s="56" t="s">
        <v>75</v>
      </c>
      <c r="I55" s="56" t="s">
        <v>75</v>
      </c>
      <c r="J55" s="56" t="s">
        <v>76</v>
      </c>
      <c r="K55" s="56" t="s">
        <v>75</v>
      </c>
      <c r="L55" s="56" t="s">
        <v>75</v>
      </c>
      <c r="M55" s="56" t="s">
        <v>75</v>
      </c>
      <c r="N55" s="56" t="s">
        <v>75</v>
      </c>
      <c r="O55">
        <v>2498886.64</v>
      </c>
      <c r="P55">
        <v>0</v>
      </c>
      <c r="Q55">
        <v>0</v>
      </c>
      <c r="R55">
        <v>0</v>
      </c>
      <c r="S55">
        <v>0</v>
      </c>
      <c r="T55">
        <v>0</v>
      </c>
      <c r="U55">
        <v>0</v>
      </c>
      <c r="V55">
        <v>0</v>
      </c>
      <c r="W55">
        <v>0</v>
      </c>
      <c r="X55" s="56" t="s">
        <v>113</v>
      </c>
      <c r="Y55" s="56" t="s">
        <v>112</v>
      </c>
      <c r="Z55" s="56" t="s">
        <v>114</v>
      </c>
    </row>
    <row r="56" spans="1:26" hidden="1" x14ac:dyDescent="0.25">
      <c r="A56" s="56" t="s">
        <v>74</v>
      </c>
      <c r="B56" s="56" t="s">
        <v>88</v>
      </c>
      <c r="C56" s="56" t="s">
        <v>108</v>
      </c>
      <c r="D56" s="56" t="s">
        <v>75</v>
      </c>
      <c r="E56" s="56" t="s">
        <v>75</v>
      </c>
      <c r="F56" s="56" t="s">
        <v>75</v>
      </c>
      <c r="G56" s="56" t="s">
        <v>75</v>
      </c>
      <c r="H56" s="56" t="s">
        <v>75</v>
      </c>
      <c r="I56" s="56" t="s">
        <v>75</v>
      </c>
      <c r="J56" s="56" t="s">
        <v>75</v>
      </c>
      <c r="K56" s="56" t="s">
        <v>75</v>
      </c>
      <c r="L56" s="56" t="s">
        <v>75</v>
      </c>
      <c r="M56" s="56" t="s">
        <v>75</v>
      </c>
      <c r="N56" s="56" t="s">
        <v>75</v>
      </c>
      <c r="O56">
        <v>2422936385.1300001</v>
      </c>
      <c r="P56">
        <v>0</v>
      </c>
      <c r="Q56">
        <v>0</v>
      </c>
      <c r="R56">
        <v>0</v>
      </c>
      <c r="S56">
        <v>0</v>
      </c>
      <c r="T56">
        <v>0</v>
      </c>
      <c r="U56">
        <v>0</v>
      </c>
      <c r="V56">
        <v>0</v>
      </c>
      <c r="W56">
        <v>0</v>
      </c>
      <c r="X56" s="56" t="s">
        <v>113</v>
      </c>
      <c r="Y56" s="56" t="s">
        <v>112</v>
      </c>
      <c r="Z56" s="56" t="s">
        <v>114</v>
      </c>
    </row>
    <row r="57" spans="1:26" hidden="1" x14ac:dyDescent="0.25">
      <c r="A57" s="56" t="s">
        <v>74</v>
      </c>
      <c r="B57" s="56" t="s">
        <v>88</v>
      </c>
      <c r="C57" s="56" t="s">
        <v>108</v>
      </c>
      <c r="D57" s="56" t="s">
        <v>76</v>
      </c>
      <c r="E57" s="56" t="s">
        <v>75</v>
      </c>
      <c r="F57" s="56" t="s">
        <v>75</v>
      </c>
      <c r="G57" s="56" t="s">
        <v>75</v>
      </c>
      <c r="H57" s="56" t="s">
        <v>75</v>
      </c>
      <c r="I57" s="56" t="s">
        <v>75</v>
      </c>
      <c r="J57" s="56" t="s">
        <v>75</v>
      </c>
      <c r="K57" s="56" t="s">
        <v>75</v>
      </c>
      <c r="L57" s="56" t="s">
        <v>75</v>
      </c>
      <c r="M57" s="56" t="s">
        <v>75</v>
      </c>
      <c r="N57" s="56" t="s">
        <v>75</v>
      </c>
      <c r="O57">
        <v>273116128.61000001</v>
      </c>
      <c r="P57">
        <v>29474008.606146</v>
      </c>
      <c r="Q57">
        <v>0</v>
      </c>
      <c r="R57">
        <v>0</v>
      </c>
      <c r="S57">
        <v>0</v>
      </c>
      <c r="T57">
        <v>0</v>
      </c>
      <c r="U57">
        <v>0</v>
      </c>
      <c r="V57">
        <v>0</v>
      </c>
      <c r="W57">
        <v>0</v>
      </c>
      <c r="X57" s="56" t="s">
        <v>113</v>
      </c>
      <c r="Y57" s="56" t="s">
        <v>112</v>
      </c>
      <c r="Z57" s="56" t="s">
        <v>114</v>
      </c>
    </row>
    <row r="58" spans="1:26" hidden="1" x14ac:dyDescent="0.25">
      <c r="A58" s="56" t="s">
        <v>74</v>
      </c>
      <c r="B58" s="56" t="s">
        <v>87</v>
      </c>
      <c r="C58" s="56" t="s">
        <v>107</v>
      </c>
      <c r="D58" s="56" t="s">
        <v>75</v>
      </c>
      <c r="E58" s="56" t="s">
        <v>75</v>
      </c>
      <c r="F58" s="56" t="s">
        <v>75</v>
      </c>
      <c r="G58" s="56" t="s">
        <v>75</v>
      </c>
      <c r="H58" s="56" t="s">
        <v>75</v>
      </c>
      <c r="I58" s="56" t="s">
        <v>75</v>
      </c>
      <c r="J58" s="56" t="s">
        <v>75</v>
      </c>
      <c r="K58" s="56" t="s">
        <v>75</v>
      </c>
      <c r="L58" s="56" t="s">
        <v>75</v>
      </c>
      <c r="M58" s="56" t="s">
        <v>75</v>
      </c>
      <c r="N58" s="56" t="s">
        <v>75</v>
      </c>
      <c r="O58">
        <v>258143812.94</v>
      </c>
      <c r="P58">
        <v>0</v>
      </c>
      <c r="Q58">
        <v>0</v>
      </c>
      <c r="R58">
        <v>0</v>
      </c>
      <c r="S58">
        <v>0</v>
      </c>
      <c r="T58">
        <v>0</v>
      </c>
      <c r="U58">
        <v>0</v>
      </c>
      <c r="V58">
        <v>0</v>
      </c>
      <c r="W58">
        <v>0</v>
      </c>
      <c r="X58" s="56" t="s">
        <v>113</v>
      </c>
      <c r="Y58" s="56" t="s">
        <v>112</v>
      </c>
      <c r="Z58" s="56" t="s">
        <v>114</v>
      </c>
    </row>
    <row r="59" spans="1:26" hidden="1" x14ac:dyDescent="0.25">
      <c r="A59" s="56" t="s">
        <v>74</v>
      </c>
      <c r="B59" s="56" t="s">
        <v>87</v>
      </c>
      <c r="C59" s="56" t="s">
        <v>80</v>
      </c>
      <c r="D59" s="56" t="s">
        <v>75</v>
      </c>
      <c r="E59" s="56" t="s">
        <v>75</v>
      </c>
      <c r="F59" s="56" t="s">
        <v>75</v>
      </c>
      <c r="G59" s="56" t="s">
        <v>75</v>
      </c>
      <c r="H59" s="56" t="s">
        <v>75</v>
      </c>
      <c r="I59" s="56" t="s">
        <v>75</v>
      </c>
      <c r="J59" s="56" t="s">
        <v>75</v>
      </c>
      <c r="K59" s="56" t="s">
        <v>75</v>
      </c>
      <c r="L59" s="56" t="s">
        <v>75</v>
      </c>
      <c r="M59" s="56" t="s">
        <v>75</v>
      </c>
      <c r="N59" s="56" t="s">
        <v>75</v>
      </c>
      <c r="O59">
        <v>281176064.56</v>
      </c>
      <c r="P59">
        <v>0</v>
      </c>
      <c r="Q59">
        <v>0</v>
      </c>
      <c r="R59">
        <v>0</v>
      </c>
      <c r="S59">
        <v>0</v>
      </c>
      <c r="T59">
        <v>0</v>
      </c>
      <c r="U59">
        <v>0</v>
      </c>
      <c r="V59">
        <v>0</v>
      </c>
      <c r="W59">
        <v>0</v>
      </c>
      <c r="X59" s="56" t="s">
        <v>113</v>
      </c>
      <c r="Y59" s="56" t="s">
        <v>112</v>
      </c>
      <c r="Z59" s="56" t="s">
        <v>114</v>
      </c>
    </row>
    <row r="60" spans="1:26" hidden="1" x14ac:dyDescent="0.25">
      <c r="A60" s="56" t="s">
        <v>74</v>
      </c>
      <c r="B60" s="56" t="s">
        <v>87</v>
      </c>
      <c r="C60" s="56" t="s">
        <v>79</v>
      </c>
      <c r="D60" s="56" t="s">
        <v>75</v>
      </c>
      <c r="E60" s="56" t="s">
        <v>75</v>
      </c>
      <c r="F60" s="56" t="s">
        <v>75</v>
      </c>
      <c r="G60" s="56" t="s">
        <v>75</v>
      </c>
      <c r="H60" s="56" t="s">
        <v>75</v>
      </c>
      <c r="I60" s="56" t="s">
        <v>75</v>
      </c>
      <c r="J60" s="56" t="s">
        <v>75</v>
      </c>
      <c r="K60" s="56" t="s">
        <v>75</v>
      </c>
      <c r="L60" s="56" t="s">
        <v>75</v>
      </c>
      <c r="M60" s="56" t="s">
        <v>75</v>
      </c>
      <c r="N60" s="56" t="s">
        <v>76</v>
      </c>
      <c r="O60">
        <v>3989236330.1300001</v>
      </c>
      <c r="P60">
        <v>0</v>
      </c>
      <c r="Q60">
        <v>0</v>
      </c>
      <c r="R60">
        <v>0</v>
      </c>
      <c r="S60">
        <v>0</v>
      </c>
      <c r="T60">
        <v>0</v>
      </c>
      <c r="U60">
        <v>0</v>
      </c>
      <c r="V60">
        <v>0</v>
      </c>
      <c r="W60">
        <v>0</v>
      </c>
      <c r="X60" s="56" t="s">
        <v>113</v>
      </c>
      <c r="Y60" s="56" t="s">
        <v>112</v>
      </c>
      <c r="Z60" s="56" t="s">
        <v>114</v>
      </c>
    </row>
    <row r="61" spans="1:26" hidden="1" x14ac:dyDescent="0.25">
      <c r="A61" s="56" t="s">
        <v>74</v>
      </c>
      <c r="B61" s="56" t="s">
        <v>87</v>
      </c>
      <c r="C61" s="56" t="s">
        <v>108</v>
      </c>
      <c r="D61" s="56" t="s">
        <v>75</v>
      </c>
      <c r="E61" s="56" t="s">
        <v>75</v>
      </c>
      <c r="F61" s="56" t="s">
        <v>75</v>
      </c>
      <c r="G61" s="56" t="s">
        <v>75</v>
      </c>
      <c r="H61" s="56" t="s">
        <v>75</v>
      </c>
      <c r="I61" s="56" t="s">
        <v>75</v>
      </c>
      <c r="J61" s="56" t="s">
        <v>75</v>
      </c>
      <c r="K61" s="56" t="s">
        <v>75</v>
      </c>
      <c r="L61" s="56" t="s">
        <v>75</v>
      </c>
      <c r="M61" s="56" t="s">
        <v>75</v>
      </c>
      <c r="N61" s="56" t="s">
        <v>75</v>
      </c>
      <c r="O61">
        <v>720208320.50999999</v>
      </c>
      <c r="P61">
        <v>0</v>
      </c>
      <c r="Q61">
        <v>0</v>
      </c>
      <c r="R61">
        <v>0</v>
      </c>
      <c r="S61">
        <v>0</v>
      </c>
      <c r="T61">
        <v>0</v>
      </c>
      <c r="U61">
        <v>0</v>
      </c>
      <c r="V61">
        <v>0</v>
      </c>
      <c r="W61">
        <v>0</v>
      </c>
      <c r="X61" s="56" t="s">
        <v>113</v>
      </c>
      <c r="Y61" s="56" t="s">
        <v>112</v>
      </c>
      <c r="Z61" s="56" t="s">
        <v>114</v>
      </c>
    </row>
  </sheetData>
  <autoFilter ref="A1:Z61" xr:uid="{00000000-0009-0000-0000-000007000000}">
    <filterColumn colId="2">
      <filters>
        <filter val="famiglie"/>
      </filters>
    </filterColumn>
  </autoFilter>
  <pageMargins left="0.7" right="0.7" top="0.75" bottom="0.75" header="0.3" footer="0.3"/>
  <pageSetup paperSize="9" orientation="portrait" r:id="rId1"/>
  <headerFooter>
    <oddHeader>&amp;R&amp;"Century"&amp;8&amp;KE7EC06Gruppo Banco BPM - Uso Interno&amp;1#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3">
    <tabColor rgb="FF7030A0"/>
  </sheetPr>
  <dimension ref="A1:S313"/>
  <sheetViews>
    <sheetView showGridLines="0" topLeftCell="A46" zoomScale="55" zoomScaleNormal="55" workbookViewId="0">
      <selection activeCell="C6" sqref="C6"/>
    </sheetView>
  </sheetViews>
  <sheetFormatPr defaultColWidth="8.85546875" defaultRowHeight="0" customHeight="1" zeroHeight="1" x14ac:dyDescent="0.25"/>
  <cols>
    <col min="1" max="2" width="8.85546875" style="1"/>
    <col min="3" max="3" width="58.5703125" style="24" bestFit="1" customWidth="1"/>
    <col min="4" max="4" width="27.42578125" style="24" bestFit="1" customWidth="1"/>
    <col min="5" max="5" width="19.5703125" style="24" bestFit="1" customWidth="1"/>
    <col min="6" max="6" width="22.85546875" style="24" customWidth="1"/>
    <col min="7" max="7" width="19.5703125" style="24" bestFit="1" customWidth="1"/>
    <col min="8" max="9" width="15.5703125" style="24" bestFit="1" customWidth="1"/>
    <col min="10" max="10" width="14" style="24" bestFit="1" customWidth="1"/>
    <col min="11" max="11" width="13.5703125" style="24" customWidth="1"/>
    <col min="12" max="12" width="19.5703125" style="24" customWidth="1"/>
    <col min="13" max="13" width="13.5703125" style="24" customWidth="1"/>
    <col min="14" max="14" width="9.5703125" style="24" customWidth="1"/>
    <col min="15" max="15" width="19.5703125" style="24" bestFit="1" customWidth="1"/>
    <col min="16" max="16" width="18.140625" style="24" bestFit="1" customWidth="1"/>
    <col min="17" max="17" width="10.85546875" style="24" bestFit="1" customWidth="1"/>
    <col min="18" max="18" width="22.5703125" style="24" bestFit="1" customWidth="1"/>
    <col min="19" max="19" width="18.140625" style="24" bestFit="1" customWidth="1"/>
    <col min="20" max="20" width="14.140625" style="1" bestFit="1" customWidth="1"/>
    <col min="21" max="21" width="8.85546875" style="1" bestFit="1" customWidth="1"/>
    <col min="22" max="16384" width="8.85546875" style="1"/>
  </cols>
  <sheetData>
    <row r="1" spans="1:19" ht="30" customHeight="1" thickBot="1" x14ac:dyDescent="0.3">
      <c r="D1" s="49"/>
      <c r="E1" s="49"/>
      <c r="F1" s="49"/>
    </row>
    <row r="2" spans="1:19" ht="52.5" customHeight="1" thickBot="1" x14ac:dyDescent="0.3">
      <c r="C2" s="191" t="s">
        <v>117</v>
      </c>
      <c r="D2" s="192"/>
      <c r="E2" s="192"/>
      <c r="F2" s="192"/>
      <c r="G2" s="192"/>
      <c r="H2" s="192"/>
      <c r="I2" s="192"/>
      <c r="J2" s="192"/>
      <c r="K2" s="192"/>
      <c r="L2" s="192"/>
      <c r="M2" s="192"/>
      <c r="N2" s="192"/>
      <c r="O2" s="192"/>
      <c r="P2" s="192"/>
      <c r="Q2" s="192"/>
      <c r="R2" s="192"/>
      <c r="S2" s="193"/>
    </row>
    <row r="3" spans="1:19" ht="30" customHeight="1" x14ac:dyDescent="0.25"/>
    <row r="4" spans="1:19" ht="30" customHeight="1" x14ac:dyDescent="0.2">
      <c r="C4" s="2" t="s">
        <v>0</v>
      </c>
    </row>
    <row r="5" spans="1:19" s="59" customFormat="1" ht="30" customHeight="1" x14ac:dyDescent="0.25">
      <c r="A5" s="68"/>
      <c r="B5" s="68"/>
      <c r="C5" s="49"/>
      <c r="D5" s="49"/>
      <c r="E5" s="49"/>
      <c r="F5" s="49"/>
      <c r="G5" s="49"/>
      <c r="H5" s="49"/>
      <c r="I5" s="49"/>
      <c r="J5" s="49"/>
      <c r="K5" s="49"/>
      <c r="L5" s="49"/>
      <c r="M5" s="49"/>
      <c r="N5" s="49"/>
      <c r="O5" s="49"/>
      <c r="P5" s="49"/>
      <c r="Q5" s="49"/>
      <c r="R5" s="49"/>
      <c r="S5" s="49"/>
    </row>
    <row r="6" spans="1:19" ht="30" customHeight="1" x14ac:dyDescent="0.25">
      <c r="D6" s="10" t="s">
        <v>1</v>
      </c>
      <c r="E6" s="3" t="s">
        <v>2</v>
      </c>
      <c r="F6" s="3" t="s">
        <v>3</v>
      </c>
      <c r="G6" s="3" t="s">
        <v>4</v>
      </c>
      <c r="H6" s="3" t="s">
        <v>5</v>
      </c>
      <c r="I6" s="3" t="s">
        <v>6</v>
      </c>
      <c r="J6" s="3" t="s">
        <v>7</v>
      </c>
      <c r="K6" s="3" t="s">
        <v>8</v>
      </c>
      <c r="L6" s="3" t="s">
        <v>9</v>
      </c>
      <c r="M6" s="3" t="s">
        <v>10</v>
      </c>
      <c r="N6" s="3" t="s">
        <v>11</v>
      </c>
      <c r="O6" s="3" t="s">
        <v>12</v>
      </c>
      <c r="P6" s="3" t="s">
        <v>13</v>
      </c>
      <c r="Q6" s="3" t="s">
        <v>14</v>
      </c>
      <c r="R6" s="3" t="s">
        <v>15</v>
      </c>
      <c r="S6" s="3" t="s">
        <v>16</v>
      </c>
    </row>
    <row r="7" spans="1:19" ht="30" customHeight="1" x14ac:dyDescent="0.25">
      <c r="B7" s="186" t="s">
        <v>72</v>
      </c>
      <c r="C7" s="187"/>
      <c r="D7" s="188" t="s">
        <v>17</v>
      </c>
      <c r="E7" s="190"/>
      <c r="F7" s="190"/>
      <c r="G7" s="190"/>
      <c r="H7" s="190"/>
      <c r="I7" s="190"/>
      <c r="J7" s="190"/>
      <c r="K7" s="190"/>
      <c r="L7" s="190"/>
      <c r="M7" s="190"/>
      <c r="N7" s="190"/>
      <c r="O7" s="190"/>
      <c r="P7" s="190"/>
      <c r="Q7" s="190"/>
      <c r="R7" s="190"/>
      <c r="S7" s="189"/>
    </row>
    <row r="8" spans="1:19" ht="30" customHeight="1" x14ac:dyDescent="0.25">
      <c r="B8" s="188"/>
      <c r="C8" s="189"/>
      <c r="D8" s="194" t="s">
        <v>18</v>
      </c>
      <c r="E8" s="197" t="s">
        <v>19</v>
      </c>
      <c r="F8" s="197"/>
      <c r="G8" s="197"/>
      <c r="H8" s="197"/>
      <c r="I8" s="197"/>
      <c r="J8" s="197" t="s">
        <v>20</v>
      </c>
      <c r="K8" s="197"/>
      <c r="L8" s="197"/>
      <c r="M8" s="197"/>
      <c r="N8" s="197"/>
      <c r="O8" s="198" t="s">
        <v>21</v>
      </c>
      <c r="P8" s="199"/>
      <c r="Q8" s="199"/>
      <c r="R8" s="199"/>
      <c r="S8" s="200"/>
    </row>
    <row r="9" spans="1:19" ht="30" customHeight="1" x14ac:dyDescent="0.25">
      <c r="B9" s="188"/>
      <c r="C9" s="189"/>
      <c r="D9" s="194"/>
      <c r="E9" s="196" t="s">
        <v>22</v>
      </c>
      <c r="F9" s="194"/>
      <c r="G9" s="194"/>
      <c r="H9" s="194"/>
      <c r="I9" s="194"/>
      <c r="J9" s="196" t="s">
        <v>22</v>
      </c>
      <c r="K9" s="194"/>
      <c r="L9" s="194"/>
      <c r="M9" s="194"/>
      <c r="N9" s="194"/>
      <c r="O9" s="196" t="s">
        <v>22</v>
      </c>
      <c r="P9" s="194"/>
      <c r="Q9" s="194"/>
      <c r="R9" s="194"/>
      <c r="S9" s="194"/>
    </row>
    <row r="10" spans="1:19" ht="30" customHeight="1" x14ac:dyDescent="0.25">
      <c r="B10" s="188"/>
      <c r="C10" s="189"/>
      <c r="D10" s="195"/>
      <c r="E10" s="80"/>
      <c r="F10" s="78" t="s">
        <v>23</v>
      </c>
      <c r="G10" s="5" t="s">
        <v>24</v>
      </c>
      <c r="H10" s="5" t="s">
        <v>25</v>
      </c>
      <c r="I10" s="5" t="s">
        <v>26</v>
      </c>
      <c r="J10" s="80"/>
      <c r="K10" s="78" t="s">
        <v>23</v>
      </c>
      <c r="L10" s="5" t="s">
        <v>24</v>
      </c>
      <c r="M10" s="5" t="s">
        <v>27</v>
      </c>
      <c r="N10" s="5" t="s">
        <v>26</v>
      </c>
      <c r="O10" s="80"/>
      <c r="P10" s="78" t="s">
        <v>23</v>
      </c>
      <c r="Q10" s="5" t="s">
        <v>24</v>
      </c>
      <c r="R10" s="5" t="s">
        <v>28</v>
      </c>
      <c r="S10" s="5" t="s">
        <v>26</v>
      </c>
    </row>
    <row r="11" spans="1:19" ht="54" hidden="1" customHeight="1" x14ac:dyDescent="0.25">
      <c r="B11" s="188"/>
      <c r="C11" s="189"/>
      <c r="D11" s="196"/>
      <c r="E11" s="79"/>
      <c r="F11" s="69"/>
      <c r="G11" s="69" t="s">
        <v>24</v>
      </c>
      <c r="H11" s="69" t="s">
        <v>25</v>
      </c>
      <c r="I11" s="69" t="s">
        <v>26</v>
      </c>
      <c r="J11" s="69"/>
      <c r="K11" s="69"/>
      <c r="L11" s="69" t="s">
        <v>24</v>
      </c>
      <c r="M11" s="69" t="s">
        <v>27</v>
      </c>
      <c r="N11" s="69" t="s">
        <v>26</v>
      </c>
      <c r="O11" s="4"/>
      <c r="P11" s="4"/>
      <c r="Q11" s="5" t="s">
        <v>24</v>
      </c>
      <c r="R11" s="5" t="s">
        <v>28</v>
      </c>
      <c r="S11" s="5" t="s">
        <v>26</v>
      </c>
    </row>
    <row r="12" spans="1:19" ht="30" customHeight="1" x14ac:dyDescent="0.25">
      <c r="B12" s="10">
        <v>1</v>
      </c>
      <c r="C12" s="70" t="s">
        <v>29</v>
      </c>
      <c r="D12" s="41" t="e">
        <f>D43</f>
        <v>#REF!</v>
      </c>
      <c r="E12" s="41" t="e">
        <f t="shared" ref="E12:J12" si="0">E43</f>
        <v>#REF!</v>
      </c>
      <c r="F12" s="46">
        <f t="shared" si="0"/>
        <v>2164450247.2355771</v>
      </c>
      <c r="G12" s="46">
        <f t="shared" si="0"/>
        <v>0</v>
      </c>
      <c r="H12" s="46">
        <f t="shared" si="0"/>
        <v>7146932.1180300005</v>
      </c>
      <c r="I12" s="46">
        <f t="shared" si="0"/>
        <v>62174995.612526</v>
      </c>
      <c r="J12" s="28">
        <f t="shared" si="0"/>
        <v>3454478.8075119997</v>
      </c>
      <c r="K12" s="28">
        <f>K43</f>
        <v>2372316.9726439998</v>
      </c>
      <c r="L12" s="28">
        <f>L43</f>
        <v>0</v>
      </c>
      <c r="M12" s="28">
        <f t="shared" ref="M12" si="1">M43</f>
        <v>2372316.9726439998</v>
      </c>
      <c r="N12" s="28">
        <f>N43</f>
        <v>0</v>
      </c>
      <c r="O12" s="28" t="e">
        <f>O43</f>
        <v>#REF!</v>
      </c>
      <c r="P12" s="28">
        <f t="shared" ref="P12" si="2">P43</f>
        <v>2166822564.208221</v>
      </c>
      <c r="Q12" s="28">
        <f>Q43</f>
        <v>0</v>
      </c>
      <c r="R12" s="28">
        <f t="shared" ref="R12:S12" si="3">R43</f>
        <v>9519249.0906739999</v>
      </c>
      <c r="S12" s="28">
        <f t="shared" si="3"/>
        <v>62174995.612526</v>
      </c>
    </row>
    <row r="13" spans="1:19" ht="30" customHeight="1" x14ac:dyDescent="0.25">
      <c r="B13" s="10">
        <v>2</v>
      </c>
      <c r="C13" s="42" t="s">
        <v>30</v>
      </c>
      <c r="D13" s="41">
        <f>D14+D18</f>
        <v>4463924660.8500004</v>
      </c>
      <c r="E13" s="41">
        <f>E14+E18</f>
        <v>541455947.36660004</v>
      </c>
      <c r="F13" s="46">
        <f t="shared" ref="F13:N13" si="4">F14+F18</f>
        <v>0</v>
      </c>
      <c r="G13" s="46">
        <f t="shared" si="4"/>
        <v>0</v>
      </c>
      <c r="H13" s="46">
        <f t="shared" si="4"/>
        <v>0</v>
      </c>
      <c r="I13" s="46">
        <f t="shared" si="4"/>
        <v>0</v>
      </c>
      <c r="J13" s="28">
        <f t="shared" si="4"/>
        <v>0</v>
      </c>
      <c r="K13" s="28">
        <f t="shared" si="4"/>
        <v>0</v>
      </c>
      <c r="L13" s="28">
        <f t="shared" si="4"/>
        <v>0</v>
      </c>
      <c r="M13" s="28">
        <f t="shared" si="4"/>
        <v>0</v>
      </c>
      <c r="N13" s="28">
        <f t="shared" si="4"/>
        <v>0</v>
      </c>
      <c r="O13" s="27">
        <f t="shared" ref="O13:O34" si="5">E13+J13</f>
        <v>541455947.36660004</v>
      </c>
      <c r="P13" s="27">
        <f t="shared" ref="P13:P34" si="6">F13+K13</f>
        <v>0</v>
      </c>
      <c r="Q13" s="27">
        <f t="shared" ref="Q13:Q16" si="7">G13+L13</f>
        <v>0</v>
      </c>
      <c r="R13" s="27">
        <f t="shared" ref="R13:R34" si="8">H13+M13</f>
        <v>0</v>
      </c>
      <c r="S13" s="27">
        <f t="shared" ref="S13:S16" si="9">I13+N13</f>
        <v>0</v>
      </c>
    </row>
    <row r="14" spans="1:19" ht="30" customHeight="1" x14ac:dyDescent="0.25">
      <c r="B14" s="10">
        <v>3</v>
      </c>
      <c r="C14" s="43" t="s">
        <v>31</v>
      </c>
      <c r="D14" s="41">
        <f>SUM(D15:D17)</f>
        <v>2807196907.6700001</v>
      </c>
      <c r="E14" s="41">
        <f t="shared" ref="E14:N14" si="10">SUM(E15:E17)</f>
        <v>511981938.760454</v>
      </c>
      <c r="F14" s="46">
        <f t="shared" si="10"/>
        <v>0</v>
      </c>
      <c r="G14" s="46">
        <f t="shared" si="10"/>
        <v>0</v>
      </c>
      <c r="H14" s="46">
        <f t="shared" si="10"/>
        <v>0</v>
      </c>
      <c r="I14" s="46">
        <f t="shared" si="10"/>
        <v>0</v>
      </c>
      <c r="J14" s="28">
        <f t="shared" si="10"/>
        <v>0</v>
      </c>
      <c r="K14" s="28">
        <f t="shared" si="10"/>
        <v>0</v>
      </c>
      <c r="L14" s="28">
        <f t="shared" si="10"/>
        <v>0</v>
      </c>
      <c r="M14" s="28">
        <f t="shared" si="10"/>
        <v>0</v>
      </c>
      <c r="N14" s="28">
        <f t="shared" si="10"/>
        <v>0</v>
      </c>
      <c r="O14" s="27">
        <f t="shared" si="5"/>
        <v>511981938.760454</v>
      </c>
      <c r="P14" s="27">
        <f t="shared" si="6"/>
        <v>0</v>
      </c>
      <c r="Q14" s="27">
        <f t="shared" si="7"/>
        <v>0</v>
      </c>
      <c r="R14" s="27">
        <f t="shared" si="8"/>
        <v>0</v>
      </c>
      <c r="S14" s="27">
        <f t="shared" si="9"/>
        <v>0</v>
      </c>
    </row>
    <row r="15" spans="1:19" ht="30" customHeight="1" x14ac:dyDescent="0.25">
      <c r="B15" s="10">
        <v>4</v>
      </c>
      <c r="C15" s="44" t="s">
        <v>32</v>
      </c>
      <c r="D15" s="41">
        <f>Estr_T7_3112_FINZ_v1!O12</f>
        <v>1161330763.6900001</v>
      </c>
      <c r="E15" s="40">
        <f>Estr_T7_3112_FINZ_v1!P12</f>
        <v>67931607.205170006</v>
      </c>
      <c r="F15" s="47">
        <v>0</v>
      </c>
      <c r="G15" s="47">
        <v>0</v>
      </c>
      <c r="H15" s="47">
        <v>0</v>
      </c>
      <c r="I15" s="47">
        <v>0</v>
      </c>
      <c r="J15" s="35">
        <v>0</v>
      </c>
      <c r="K15" s="35">
        <v>0</v>
      </c>
      <c r="L15" s="35">
        <v>0</v>
      </c>
      <c r="M15" s="35">
        <v>0</v>
      </c>
      <c r="N15" s="35">
        <v>0</v>
      </c>
      <c r="O15" s="27">
        <f t="shared" si="5"/>
        <v>67931607.205170006</v>
      </c>
      <c r="P15" s="27">
        <f t="shared" si="6"/>
        <v>0</v>
      </c>
      <c r="Q15" s="27">
        <f t="shared" si="7"/>
        <v>0</v>
      </c>
      <c r="R15" s="27">
        <f t="shared" si="8"/>
        <v>0</v>
      </c>
      <c r="S15" s="27">
        <f t="shared" si="9"/>
        <v>0</v>
      </c>
    </row>
    <row r="16" spans="1:19" ht="30" customHeight="1" x14ac:dyDescent="0.25">
      <c r="B16" s="10">
        <v>5</v>
      </c>
      <c r="C16" s="44" t="s">
        <v>33</v>
      </c>
      <c r="D16" s="41">
        <f>Estr_T7_3112_FINZ_v1!O51</f>
        <v>1593447506.73</v>
      </c>
      <c r="E16" s="40">
        <f>Estr_T7_3112_FINZ_v1!P51</f>
        <v>433970227.61210901</v>
      </c>
      <c r="F16" s="47">
        <v>0</v>
      </c>
      <c r="G16" s="47">
        <v>0</v>
      </c>
      <c r="H16" s="47">
        <v>0</v>
      </c>
      <c r="I16" s="47">
        <v>0</v>
      </c>
      <c r="J16" s="35">
        <v>0</v>
      </c>
      <c r="K16" s="35">
        <v>0</v>
      </c>
      <c r="L16" s="35">
        <v>0</v>
      </c>
      <c r="M16" s="35">
        <v>0</v>
      </c>
      <c r="N16" s="35">
        <v>0</v>
      </c>
      <c r="O16" s="27">
        <f t="shared" si="5"/>
        <v>433970227.61210901</v>
      </c>
      <c r="P16" s="27">
        <f t="shared" si="6"/>
        <v>0</v>
      </c>
      <c r="Q16" s="27">
        <f t="shared" si="7"/>
        <v>0</v>
      </c>
      <c r="R16" s="27">
        <f t="shared" si="8"/>
        <v>0</v>
      </c>
      <c r="S16" s="27">
        <f t="shared" si="9"/>
        <v>0</v>
      </c>
    </row>
    <row r="17" spans="2:19" ht="30" customHeight="1" x14ac:dyDescent="0.25">
      <c r="B17" s="10">
        <v>6</v>
      </c>
      <c r="C17" s="44" t="s">
        <v>34</v>
      </c>
      <c r="D17" s="41">
        <f>Estr_T7_3112_FINZ_v1!O37</f>
        <v>52418637.25</v>
      </c>
      <c r="E17" s="40">
        <f>Estr_T7_3112_FINZ_v1!P37</f>
        <v>10080103.943174999</v>
      </c>
      <c r="F17" s="47">
        <v>0</v>
      </c>
      <c r="G17" s="47"/>
      <c r="H17" s="47">
        <v>0</v>
      </c>
      <c r="I17" s="47">
        <v>0</v>
      </c>
      <c r="J17" s="35">
        <v>0</v>
      </c>
      <c r="K17" s="35">
        <v>0</v>
      </c>
      <c r="L17" s="35"/>
      <c r="M17" s="35">
        <v>0</v>
      </c>
      <c r="N17" s="35">
        <v>0</v>
      </c>
      <c r="O17" s="27">
        <f t="shared" si="5"/>
        <v>10080103.943174999</v>
      </c>
      <c r="P17" s="27">
        <f t="shared" si="6"/>
        <v>0</v>
      </c>
      <c r="Q17" s="34"/>
      <c r="R17" s="27">
        <f t="shared" si="8"/>
        <v>0</v>
      </c>
      <c r="S17" s="27">
        <f>I17+N17</f>
        <v>0</v>
      </c>
    </row>
    <row r="18" spans="2:19" ht="30" customHeight="1" x14ac:dyDescent="0.25">
      <c r="B18" s="10">
        <v>7</v>
      </c>
      <c r="C18" s="43" t="s">
        <v>35</v>
      </c>
      <c r="D18" s="41">
        <f>Estr_T7_3112_FINZ_v1!O18+Estr_T7_3112_FINZ_v1!O22+Estr_T7_3112_FINZ_v1!O38+Estr_T7_3112_FINZ_v1!O43+Estr_T7_3112_FINZ_v1!O57</f>
        <v>1656727753.1799998</v>
      </c>
      <c r="E18" s="40">
        <f>Estr_T7_3112_FINZ_v1!P18+Estr_T7_3112_FINZ_v1!P22+Estr_T7_3112_FINZ_v1!P38+Estr_T7_3112_FINZ_v1!P43+Estr_T7_3112_FINZ_v1!P57</f>
        <v>29474008.606146</v>
      </c>
      <c r="F18" s="47">
        <v>0</v>
      </c>
      <c r="G18" s="47">
        <v>0</v>
      </c>
      <c r="H18" s="47">
        <v>0</v>
      </c>
      <c r="I18" s="47">
        <v>0</v>
      </c>
      <c r="J18" s="35">
        <v>0</v>
      </c>
      <c r="K18" s="35">
        <v>0</v>
      </c>
      <c r="L18" s="35">
        <v>0</v>
      </c>
      <c r="M18" s="35">
        <v>0</v>
      </c>
      <c r="N18" s="35">
        <v>0</v>
      </c>
      <c r="O18" s="27">
        <f t="shared" si="5"/>
        <v>29474008.606146</v>
      </c>
      <c r="P18" s="27">
        <f t="shared" si="6"/>
        <v>0</v>
      </c>
      <c r="Q18" s="27">
        <f t="shared" ref="Q18:Q21" si="11">G18+L18</f>
        <v>0</v>
      </c>
      <c r="R18" s="27">
        <f t="shared" si="8"/>
        <v>0</v>
      </c>
      <c r="S18" s="27">
        <f t="shared" ref="S18:S21" si="12">I18+N18</f>
        <v>0</v>
      </c>
    </row>
    <row r="19" spans="2:19" ht="30" customHeight="1" x14ac:dyDescent="0.25">
      <c r="B19" s="10">
        <v>8</v>
      </c>
      <c r="C19" s="44" t="s">
        <v>36</v>
      </c>
      <c r="D19" s="41">
        <f>SUM(D20:D22)</f>
        <v>0</v>
      </c>
      <c r="E19" s="41">
        <f t="shared" ref="E19" si="13">SUM(E20:E22)</f>
        <v>0</v>
      </c>
      <c r="F19" s="46">
        <v>0</v>
      </c>
      <c r="G19" s="46">
        <v>0</v>
      </c>
      <c r="H19" s="46">
        <v>0</v>
      </c>
      <c r="I19" s="46">
        <v>0</v>
      </c>
      <c r="J19" s="28">
        <v>0</v>
      </c>
      <c r="K19" s="28">
        <v>0</v>
      </c>
      <c r="L19" s="28">
        <v>0</v>
      </c>
      <c r="M19" s="28">
        <v>0</v>
      </c>
      <c r="N19" s="28">
        <v>0</v>
      </c>
      <c r="O19" s="27">
        <f t="shared" si="5"/>
        <v>0</v>
      </c>
      <c r="P19" s="27">
        <f t="shared" si="6"/>
        <v>0</v>
      </c>
      <c r="Q19" s="27">
        <f t="shared" si="11"/>
        <v>0</v>
      </c>
      <c r="R19" s="27">
        <f t="shared" si="8"/>
        <v>0</v>
      </c>
      <c r="S19" s="27">
        <f t="shared" si="12"/>
        <v>0</v>
      </c>
    </row>
    <row r="20" spans="2:19" ht="30" customHeight="1" x14ac:dyDescent="0.25">
      <c r="B20" s="10">
        <v>9</v>
      </c>
      <c r="C20" s="45" t="s">
        <v>32</v>
      </c>
      <c r="D20" s="41">
        <v>0</v>
      </c>
      <c r="E20" s="40">
        <v>0</v>
      </c>
      <c r="F20" s="47">
        <v>0</v>
      </c>
      <c r="G20" s="47">
        <v>0</v>
      </c>
      <c r="H20" s="47">
        <v>0</v>
      </c>
      <c r="I20" s="47">
        <v>0</v>
      </c>
      <c r="J20" s="35">
        <v>0</v>
      </c>
      <c r="K20" s="35">
        <v>0</v>
      </c>
      <c r="L20" s="35">
        <v>0</v>
      </c>
      <c r="M20" s="35">
        <v>0</v>
      </c>
      <c r="N20" s="35">
        <v>0</v>
      </c>
      <c r="O20" s="27">
        <f t="shared" si="5"/>
        <v>0</v>
      </c>
      <c r="P20" s="27">
        <f t="shared" si="6"/>
        <v>0</v>
      </c>
      <c r="Q20" s="27">
        <f t="shared" si="11"/>
        <v>0</v>
      </c>
      <c r="R20" s="27">
        <f t="shared" si="8"/>
        <v>0</v>
      </c>
      <c r="S20" s="27">
        <f t="shared" si="12"/>
        <v>0</v>
      </c>
    </row>
    <row r="21" spans="2:19" ht="30" customHeight="1" x14ac:dyDescent="0.25">
      <c r="B21" s="10">
        <v>10</v>
      </c>
      <c r="C21" s="45" t="s">
        <v>33</v>
      </c>
      <c r="D21" s="41">
        <v>0</v>
      </c>
      <c r="E21" s="40">
        <v>0</v>
      </c>
      <c r="F21" s="47">
        <v>0</v>
      </c>
      <c r="G21" s="47">
        <v>0</v>
      </c>
      <c r="H21" s="47">
        <v>0</v>
      </c>
      <c r="I21" s="47">
        <v>0</v>
      </c>
      <c r="J21" s="35">
        <v>0</v>
      </c>
      <c r="K21" s="35">
        <v>0</v>
      </c>
      <c r="L21" s="35">
        <v>0</v>
      </c>
      <c r="M21" s="35">
        <v>0</v>
      </c>
      <c r="N21" s="35">
        <v>0</v>
      </c>
      <c r="O21" s="27">
        <f t="shared" si="5"/>
        <v>0</v>
      </c>
      <c r="P21" s="27">
        <f t="shared" si="6"/>
        <v>0</v>
      </c>
      <c r="Q21" s="27">
        <f t="shared" si="11"/>
        <v>0</v>
      </c>
      <c r="R21" s="27">
        <f t="shared" si="8"/>
        <v>0</v>
      </c>
      <c r="S21" s="27">
        <f t="shared" si="12"/>
        <v>0</v>
      </c>
    </row>
    <row r="22" spans="2:19" ht="30" customHeight="1" x14ac:dyDescent="0.25">
      <c r="B22" s="10">
        <v>11</v>
      </c>
      <c r="C22" s="14" t="s">
        <v>34</v>
      </c>
      <c r="D22" s="41">
        <v>0</v>
      </c>
      <c r="E22" s="40">
        <v>0</v>
      </c>
      <c r="F22" s="47">
        <v>0</v>
      </c>
      <c r="G22" s="47"/>
      <c r="H22" s="47">
        <v>0</v>
      </c>
      <c r="I22" s="47">
        <v>0</v>
      </c>
      <c r="J22" s="35">
        <v>0</v>
      </c>
      <c r="K22" s="35">
        <v>0</v>
      </c>
      <c r="L22" s="35"/>
      <c r="M22" s="35">
        <v>0</v>
      </c>
      <c r="N22" s="35">
        <v>0</v>
      </c>
      <c r="O22" s="27">
        <f t="shared" si="5"/>
        <v>0</v>
      </c>
      <c r="P22" s="27">
        <f t="shared" si="6"/>
        <v>0</v>
      </c>
      <c r="Q22" s="34"/>
      <c r="R22" s="27">
        <f t="shared" si="8"/>
        <v>0</v>
      </c>
      <c r="S22" s="27">
        <f>I22+N22</f>
        <v>0</v>
      </c>
    </row>
    <row r="23" spans="2:19" ht="30" customHeight="1" x14ac:dyDescent="0.25">
      <c r="B23" s="10">
        <v>12</v>
      </c>
      <c r="C23" s="11" t="s">
        <v>37</v>
      </c>
      <c r="D23" s="41">
        <f>SUM(D24:D26)</f>
        <v>0</v>
      </c>
      <c r="E23" s="41">
        <f t="shared" ref="E23" si="14">SUM(E24:E26)</f>
        <v>0</v>
      </c>
      <c r="F23" s="46">
        <v>0</v>
      </c>
      <c r="G23" s="46">
        <v>0</v>
      </c>
      <c r="H23" s="46">
        <v>0</v>
      </c>
      <c r="I23" s="46">
        <v>0</v>
      </c>
      <c r="J23" s="28">
        <v>0</v>
      </c>
      <c r="K23" s="28">
        <v>0</v>
      </c>
      <c r="L23" s="28">
        <v>0</v>
      </c>
      <c r="M23" s="28">
        <v>0</v>
      </c>
      <c r="N23" s="28">
        <v>0</v>
      </c>
      <c r="O23" s="27">
        <f t="shared" si="5"/>
        <v>0</v>
      </c>
      <c r="P23" s="27">
        <f t="shared" si="6"/>
        <v>0</v>
      </c>
      <c r="Q23" s="27">
        <f t="shared" ref="Q23:Q25" si="15">G23+L23</f>
        <v>0</v>
      </c>
      <c r="R23" s="27">
        <f t="shared" si="8"/>
        <v>0</v>
      </c>
      <c r="S23" s="27">
        <f t="shared" ref="S23:S25" si="16">I23+N23</f>
        <v>0</v>
      </c>
    </row>
    <row r="24" spans="2:19" ht="30" customHeight="1" x14ac:dyDescent="0.25">
      <c r="B24" s="10">
        <v>13</v>
      </c>
      <c r="C24" s="14" t="s">
        <v>32</v>
      </c>
      <c r="D24" s="41">
        <v>0</v>
      </c>
      <c r="E24" s="40">
        <v>0</v>
      </c>
      <c r="F24" s="47">
        <v>0</v>
      </c>
      <c r="G24" s="47">
        <v>0</v>
      </c>
      <c r="H24" s="47">
        <v>0</v>
      </c>
      <c r="I24" s="47">
        <v>0</v>
      </c>
      <c r="J24" s="35">
        <v>0</v>
      </c>
      <c r="K24" s="35">
        <v>0</v>
      </c>
      <c r="L24" s="35">
        <v>0</v>
      </c>
      <c r="M24" s="35">
        <v>0</v>
      </c>
      <c r="N24" s="35">
        <v>0</v>
      </c>
      <c r="O24" s="27">
        <f t="shared" si="5"/>
        <v>0</v>
      </c>
      <c r="P24" s="27">
        <f t="shared" si="6"/>
        <v>0</v>
      </c>
      <c r="Q24" s="27">
        <f t="shared" si="15"/>
        <v>0</v>
      </c>
      <c r="R24" s="27">
        <f t="shared" si="8"/>
        <v>0</v>
      </c>
      <c r="S24" s="27">
        <f t="shared" si="16"/>
        <v>0</v>
      </c>
    </row>
    <row r="25" spans="2:19" ht="30" customHeight="1" x14ac:dyDescent="0.25">
      <c r="B25" s="10">
        <v>14</v>
      </c>
      <c r="C25" s="14" t="s">
        <v>33</v>
      </c>
      <c r="D25" s="41">
        <v>0</v>
      </c>
      <c r="E25" s="40">
        <v>0</v>
      </c>
      <c r="F25" s="47">
        <v>0</v>
      </c>
      <c r="G25" s="47">
        <v>0</v>
      </c>
      <c r="H25" s="47">
        <v>0</v>
      </c>
      <c r="I25" s="47">
        <v>0</v>
      </c>
      <c r="J25" s="35">
        <v>0</v>
      </c>
      <c r="K25" s="35">
        <v>0</v>
      </c>
      <c r="L25" s="35">
        <v>0</v>
      </c>
      <c r="M25" s="35">
        <v>0</v>
      </c>
      <c r="N25" s="35">
        <v>0</v>
      </c>
      <c r="O25" s="27">
        <f t="shared" si="5"/>
        <v>0</v>
      </c>
      <c r="P25" s="27">
        <f t="shared" si="6"/>
        <v>0</v>
      </c>
      <c r="Q25" s="27">
        <f t="shared" si="15"/>
        <v>0</v>
      </c>
      <c r="R25" s="27">
        <f t="shared" si="8"/>
        <v>0</v>
      </c>
      <c r="S25" s="27">
        <f t="shared" si="16"/>
        <v>0</v>
      </c>
    </row>
    <row r="26" spans="2:19" ht="30" customHeight="1" x14ac:dyDescent="0.25">
      <c r="B26" s="10">
        <v>15</v>
      </c>
      <c r="C26" s="14" t="s">
        <v>34</v>
      </c>
      <c r="D26" s="41">
        <v>0</v>
      </c>
      <c r="E26" s="40">
        <v>0</v>
      </c>
      <c r="F26" s="47">
        <v>0</v>
      </c>
      <c r="G26" s="47"/>
      <c r="H26" s="47">
        <v>0</v>
      </c>
      <c r="I26" s="47">
        <v>0</v>
      </c>
      <c r="J26" s="35">
        <v>0</v>
      </c>
      <c r="K26" s="35">
        <v>0</v>
      </c>
      <c r="L26" s="35"/>
      <c r="M26" s="35">
        <v>0</v>
      </c>
      <c r="N26" s="35">
        <v>0</v>
      </c>
      <c r="O26" s="27">
        <f t="shared" si="5"/>
        <v>0</v>
      </c>
      <c r="P26" s="27">
        <f t="shared" si="6"/>
        <v>0</v>
      </c>
      <c r="Q26" s="34"/>
      <c r="R26" s="27">
        <f t="shared" si="8"/>
        <v>0</v>
      </c>
      <c r="S26" s="27">
        <f>I26+N26</f>
        <v>0</v>
      </c>
    </row>
    <row r="27" spans="2:19" ht="30" customHeight="1" x14ac:dyDescent="0.25">
      <c r="B27" s="10">
        <v>16</v>
      </c>
      <c r="C27" s="11" t="s">
        <v>38</v>
      </c>
      <c r="D27" s="41">
        <f>SUM(D28:D30)</f>
        <v>398423.77999999997</v>
      </c>
      <c r="E27" s="41">
        <f>SUM(E28:E30)</f>
        <v>0</v>
      </c>
      <c r="F27" s="46">
        <v>0</v>
      </c>
      <c r="G27" s="46">
        <v>0</v>
      </c>
      <c r="H27" s="46">
        <v>0</v>
      </c>
      <c r="I27" s="46">
        <v>0</v>
      </c>
      <c r="J27" s="28">
        <v>0</v>
      </c>
      <c r="K27" s="28">
        <v>0</v>
      </c>
      <c r="L27" s="28">
        <v>0</v>
      </c>
      <c r="M27" s="28">
        <v>0</v>
      </c>
      <c r="N27" s="28">
        <v>0</v>
      </c>
      <c r="O27" s="27">
        <f t="shared" si="5"/>
        <v>0</v>
      </c>
      <c r="P27" s="27">
        <f t="shared" si="6"/>
        <v>0</v>
      </c>
      <c r="Q27" s="27">
        <f t="shared" ref="Q27:Q29" si="17">G27+L27</f>
        <v>0</v>
      </c>
      <c r="R27" s="27">
        <f t="shared" si="8"/>
        <v>0</v>
      </c>
      <c r="S27" s="27">
        <f t="shared" ref="S27:S29" si="18">I27+N27</f>
        <v>0</v>
      </c>
    </row>
    <row r="28" spans="2:19" ht="30" customHeight="1" x14ac:dyDescent="0.25">
      <c r="B28" s="10">
        <v>17</v>
      </c>
      <c r="C28" s="14" t="s">
        <v>32</v>
      </c>
      <c r="D28" s="41">
        <f>Estr_T7_3112_FINZ_v1!O22</f>
        <v>116386.36</v>
      </c>
      <c r="E28" s="40">
        <f>Estr_T7_3112_FINZ_v1!P22</f>
        <v>0</v>
      </c>
      <c r="F28" s="47">
        <v>0</v>
      </c>
      <c r="G28" s="47">
        <v>0</v>
      </c>
      <c r="H28" s="47">
        <v>0</v>
      </c>
      <c r="I28" s="47">
        <v>0</v>
      </c>
      <c r="J28" s="35">
        <v>0</v>
      </c>
      <c r="K28" s="35">
        <v>0</v>
      </c>
      <c r="L28" s="35">
        <v>0</v>
      </c>
      <c r="M28" s="35">
        <v>0</v>
      </c>
      <c r="N28" s="35">
        <v>0</v>
      </c>
      <c r="O28" s="27">
        <f t="shared" si="5"/>
        <v>0</v>
      </c>
      <c r="P28" s="27">
        <f t="shared" si="6"/>
        <v>0</v>
      </c>
      <c r="Q28" s="27">
        <f t="shared" si="17"/>
        <v>0</v>
      </c>
      <c r="R28" s="27">
        <f t="shared" si="8"/>
        <v>0</v>
      </c>
      <c r="S28" s="27">
        <f t="shared" si="18"/>
        <v>0</v>
      </c>
    </row>
    <row r="29" spans="2:19" ht="30" customHeight="1" x14ac:dyDescent="0.25">
      <c r="B29" s="10">
        <v>18</v>
      </c>
      <c r="C29" s="14" t="s">
        <v>33</v>
      </c>
      <c r="D29" s="41">
        <v>0</v>
      </c>
      <c r="E29" s="40">
        <v>0</v>
      </c>
      <c r="F29" s="47">
        <v>0</v>
      </c>
      <c r="G29" s="47">
        <v>0</v>
      </c>
      <c r="H29" s="47">
        <v>0</v>
      </c>
      <c r="I29" s="47">
        <v>0</v>
      </c>
      <c r="J29" s="35">
        <v>0</v>
      </c>
      <c r="K29" s="35">
        <v>0</v>
      </c>
      <c r="L29" s="35">
        <v>0</v>
      </c>
      <c r="M29" s="35">
        <v>0</v>
      </c>
      <c r="N29" s="35">
        <v>0</v>
      </c>
      <c r="O29" s="27">
        <f t="shared" si="5"/>
        <v>0</v>
      </c>
      <c r="P29" s="27">
        <f t="shared" si="6"/>
        <v>0</v>
      </c>
      <c r="Q29" s="27">
        <f t="shared" si="17"/>
        <v>0</v>
      </c>
      <c r="R29" s="27">
        <f t="shared" si="8"/>
        <v>0</v>
      </c>
      <c r="S29" s="27">
        <f t="shared" si="18"/>
        <v>0</v>
      </c>
    </row>
    <row r="30" spans="2:19" ht="30" customHeight="1" x14ac:dyDescent="0.25">
      <c r="B30" s="10">
        <v>19</v>
      </c>
      <c r="C30" s="14" t="s">
        <v>34</v>
      </c>
      <c r="D30" s="41">
        <f>Estr_T7_3112_FINZ_v1!O38</f>
        <v>282037.42</v>
      </c>
      <c r="E30" s="40">
        <f>Estr_T7_3112_FINZ_v1!P38</f>
        <v>0</v>
      </c>
      <c r="F30" s="47">
        <v>0</v>
      </c>
      <c r="G30" s="47"/>
      <c r="H30" s="47">
        <v>0</v>
      </c>
      <c r="I30" s="47">
        <v>0</v>
      </c>
      <c r="J30" s="35">
        <v>0</v>
      </c>
      <c r="K30" s="35">
        <v>0</v>
      </c>
      <c r="L30" s="35"/>
      <c r="M30" s="35">
        <v>0</v>
      </c>
      <c r="N30" s="35">
        <v>0</v>
      </c>
      <c r="O30" s="27">
        <f t="shared" si="5"/>
        <v>0</v>
      </c>
      <c r="P30" s="27">
        <f t="shared" si="6"/>
        <v>0</v>
      </c>
      <c r="Q30" s="34"/>
      <c r="R30" s="27">
        <f t="shared" si="8"/>
        <v>0</v>
      </c>
      <c r="S30" s="27">
        <f>I30+N30</f>
        <v>0</v>
      </c>
    </row>
    <row r="31" spans="2:19" ht="30" customHeight="1" x14ac:dyDescent="0.25">
      <c r="B31" s="10">
        <v>20</v>
      </c>
      <c r="C31" s="32" t="s">
        <v>39</v>
      </c>
      <c r="D31" s="41">
        <f>SUM(D32:D34)</f>
        <v>4275989105.0799999</v>
      </c>
      <c r="E31" s="41">
        <f t="shared" ref="E31:F31" si="19">SUM(E32:E34)</f>
        <v>1260336523.5984521</v>
      </c>
      <c r="F31" s="41">
        <f t="shared" si="19"/>
        <v>167789626.795587</v>
      </c>
      <c r="G31" s="41">
        <f>SUM(G32:G33)</f>
        <v>0</v>
      </c>
      <c r="H31" s="35">
        <f>SUM(H32:H34)</f>
        <v>7146932.1180300005</v>
      </c>
      <c r="I31" s="35">
        <f>SUM(I32:I34)</f>
        <v>62174995.612526</v>
      </c>
      <c r="J31" s="35">
        <f>SUM(J32:J34)</f>
        <v>3454478.8075119997</v>
      </c>
      <c r="K31" s="35">
        <f>SUM(K32:K34)</f>
        <v>2372316.9726439998</v>
      </c>
      <c r="L31" s="35">
        <f>SUM(L32:L33)</f>
        <v>0</v>
      </c>
      <c r="M31" s="35">
        <f>SUM(M32:M34)</f>
        <v>2372316.9726439998</v>
      </c>
      <c r="N31" s="35">
        <f>SUM(N32:N34)</f>
        <v>0</v>
      </c>
      <c r="O31" s="27">
        <f t="shared" si="5"/>
        <v>1263791002.4059641</v>
      </c>
      <c r="P31" s="27">
        <f t="shared" si="6"/>
        <v>170161943.768231</v>
      </c>
      <c r="Q31" s="27">
        <f t="shared" ref="Q31:Q33" si="20">G31+L31</f>
        <v>0</v>
      </c>
      <c r="R31" s="27">
        <f t="shared" si="8"/>
        <v>9519249.0906739999</v>
      </c>
      <c r="S31" s="27">
        <f t="shared" ref="S31:S33" si="21">I31+N31</f>
        <v>62174995.612526</v>
      </c>
    </row>
    <row r="32" spans="2:19" ht="30" customHeight="1" x14ac:dyDescent="0.25">
      <c r="B32" s="10">
        <v>21</v>
      </c>
      <c r="C32" s="11" t="s">
        <v>32</v>
      </c>
      <c r="D32" s="41">
        <f>Estr_T7_3112_FINZ_v1!O4+Estr_T7_3112_FINZ_v1!O6+Estr_T7_3112_FINZ_v1!O25</f>
        <v>3829860760.21</v>
      </c>
      <c r="E32" s="40">
        <f>Estr_T7_3112_FINZ_v1!P4+Estr_T7_3112_FINZ_v1!P6+Estr_T7_3112_FINZ_v1!P25</f>
        <v>1115346078.6175101</v>
      </c>
      <c r="F32" s="40">
        <f>Estr_T7_3112_FINZ_v1!Q4+Estr_T7_3112_FINZ_v1!Q6+Estr_T7_3112_FINZ_v1!Q25</f>
        <v>64347665.958599001</v>
      </c>
      <c r="G32" s="41">
        <v>0</v>
      </c>
      <c r="H32" s="35">
        <f>Estr_T7_3112_FINZ_v1!R4+Estr_T7_3112_FINZ_v1!R6+Estr_T7_3112_FINZ_v1!R25</f>
        <v>2468139.2628500001</v>
      </c>
      <c r="I32" s="35">
        <f>Estr_T7_3112_FINZ_v1!S4+Estr_T7_3112_FINZ_v1!S6+Estr_T7_3112_FINZ_v1!S25</f>
        <v>22012959.221907999</v>
      </c>
      <c r="J32" s="35">
        <f>Estr_T7_3112_FINZ_v1!T4+Estr_T7_3112_FINZ_v1!T6+Estr_T7_3112_FINZ_v1!T25</f>
        <v>3344407.0779539999</v>
      </c>
      <c r="K32" s="35">
        <f>Estr_T7_3112_FINZ_v1!U4+Estr_T7_3112_FINZ_v1!U6+Estr_T7_3112_FINZ_v1!U25</f>
        <v>2372316.9726439998</v>
      </c>
      <c r="L32" s="28">
        <v>0</v>
      </c>
      <c r="M32" s="35">
        <f>Estr_T7_3112_FINZ_v1!V4+Estr_T7_3112_FINZ_v1!V6+Estr_T7_3112_FINZ_v1!V25</f>
        <v>2372316.9726439998</v>
      </c>
      <c r="N32" s="35">
        <f>Estr_T7_3112_FINZ_v1!W4+Estr_T7_3112_FINZ_v1!W6+Estr_T7_3112_FINZ_v1!W25</f>
        <v>0</v>
      </c>
      <c r="O32" s="27">
        <f t="shared" si="5"/>
        <v>1118690485.6954641</v>
      </c>
      <c r="P32" s="27">
        <f t="shared" si="6"/>
        <v>66719982.931243002</v>
      </c>
      <c r="Q32" s="27">
        <f t="shared" si="20"/>
        <v>0</v>
      </c>
      <c r="R32" s="27">
        <f t="shared" si="8"/>
        <v>4840456.2354939999</v>
      </c>
      <c r="S32" s="27">
        <f t="shared" si="21"/>
        <v>22012959.221907999</v>
      </c>
    </row>
    <row r="33" spans="2:19" ht="30" customHeight="1" x14ac:dyDescent="0.25">
      <c r="B33" s="10">
        <v>22</v>
      </c>
      <c r="C33" s="12" t="s">
        <v>33</v>
      </c>
      <c r="D33" s="41">
        <f>Estr_T7_3112_FINZ_v1!O50</f>
        <v>444903185.18000001</v>
      </c>
      <c r="E33" s="40">
        <f>Estr_T7_3112_FINZ_v1!P50</f>
        <v>143765285.29094201</v>
      </c>
      <c r="F33" s="40">
        <f>Estr_T7_3112_FINZ_v1!Q50</f>
        <v>103441960.836988</v>
      </c>
      <c r="G33" s="41">
        <v>0</v>
      </c>
      <c r="H33" s="35">
        <f>Estr_T7_3112_FINZ_v1!R50</f>
        <v>4678792.85518</v>
      </c>
      <c r="I33" s="35">
        <f>Estr_T7_3112_FINZ_v1!S50</f>
        <v>40162036.390617996</v>
      </c>
      <c r="J33" s="35">
        <f>Estr_T7_3112_FINZ_v1!T50</f>
        <v>21860.231877999999</v>
      </c>
      <c r="K33" s="35">
        <f>Estr_T7_3112_FINZ_v1!U50</f>
        <v>0</v>
      </c>
      <c r="L33" s="28">
        <v>0</v>
      </c>
      <c r="M33" s="35">
        <f>Estr_T7_3112_FINZ_v1!V50</f>
        <v>0</v>
      </c>
      <c r="N33" s="35">
        <f>Estr_T7_3112_FINZ_v1!W50</f>
        <v>0</v>
      </c>
      <c r="O33" s="27">
        <f t="shared" si="5"/>
        <v>143787145.52282003</v>
      </c>
      <c r="P33" s="27">
        <f t="shared" si="6"/>
        <v>103441960.836988</v>
      </c>
      <c r="Q33" s="27">
        <f t="shared" si="20"/>
        <v>0</v>
      </c>
      <c r="R33" s="27">
        <f t="shared" si="8"/>
        <v>4678792.85518</v>
      </c>
      <c r="S33" s="27">
        <f t="shared" si="21"/>
        <v>40162036.390617996</v>
      </c>
    </row>
    <row r="34" spans="2:19" ht="30" customHeight="1" x14ac:dyDescent="0.25">
      <c r="B34" s="10">
        <v>23</v>
      </c>
      <c r="C34" s="11" t="s">
        <v>34</v>
      </c>
      <c r="D34" s="41">
        <f>Estr_T7_3112_FINZ_v1!O34</f>
        <v>1225159.69</v>
      </c>
      <c r="E34" s="40">
        <f>Estr_T7_3112_FINZ_v1!P34</f>
        <v>1225159.69</v>
      </c>
      <c r="F34" s="40">
        <f>Estr_T7_3112_FINZ_v1!Q34</f>
        <v>0</v>
      </c>
      <c r="G34" s="40"/>
      <c r="H34" s="35">
        <f>Estr_T7_3112_FINZ_v1!R34</f>
        <v>0</v>
      </c>
      <c r="I34" s="35">
        <f>Estr_T7_3112_FINZ_v1!S34</f>
        <v>0</v>
      </c>
      <c r="J34" s="35">
        <f>Estr_T7_3112_FINZ_v1!T34</f>
        <v>88211.49768</v>
      </c>
      <c r="K34" s="35">
        <f>Estr_T7_3112_FINZ_v1!U34</f>
        <v>0</v>
      </c>
      <c r="L34" s="36"/>
      <c r="M34" s="35">
        <f>Estr_T7_3112_FINZ_v1!V34</f>
        <v>0</v>
      </c>
      <c r="N34" s="35">
        <f>Estr_T7_3112_FINZ_v1!W34</f>
        <v>0</v>
      </c>
      <c r="O34" s="27">
        <f t="shared" si="5"/>
        <v>1313371.18768</v>
      </c>
      <c r="P34" s="27">
        <f t="shared" si="6"/>
        <v>0</v>
      </c>
      <c r="Q34" s="34"/>
      <c r="R34" s="27">
        <f t="shared" si="8"/>
        <v>0</v>
      </c>
      <c r="S34" s="27">
        <f>I34+N34</f>
        <v>0</v>
      </c>
    </row>
    <row r="35" spans="2:19" ht="30" customHeight="1" x14ac:dyDescent="0.25">
      <c r="B35" s="10">
        <v>24</v>
      </c>
      <c r="C35" s="32" t="s">
        <v>40</v>
      </c>
      <c r="D35" s="41">
        <f>SUM(D36:D38)</f>
        <v>28056614732.310001</v>
      </c>
      <c r="E35" s="41">
        <f>SUM(E36:E38)</f>
        <v>28056614732.310001</v>
      </c>
      <c r="F35" s="41">
        <f>SUM(F36:F38)</f>
        <v>1996660620.43999</v>
      </c>
      <c r="G35" s="41">
        <f t="shared" ref="G35:I35" si="22">SUM(G36:G38)</f>
        <v>0</v>
      </c>
      <c r="H35" s="34">
        <f t="shared" si="22"/>
        <v>0</v>
      </c>
      <c r="I35" s="34">
        <f t="shared" si="22"/>
        <v>0</v>
      </c>
      <c r="J35" s="36"/>
      <c r="K35" s="36"/>
      <c r="L35" s="36"/>
      <c r="M35" s="36"/>
      <c r="N35" s="36"/>
      <c r="O35" s="27">
        <f>E35</f>
        <v>28056614732.310001</v>
      </c>
      <c r="P35" s="27">
        <f>F35</f>
        <v>1996660620.43999</v>
      </c>
      <c r="Q35" s="27">
        <f>G35</f>
        <v>0</v>
      </c>
      <c r="R35" s="27">
        <f>H35</f>
        <v>0</v>
      </c>
      <c r="S35" s="27">
        <f>I35</f>
        <v>0</v>
      </c>
    </row>
    <row r="36" spans="2:19" ht="30" customHeight="1" x14ac:dyDescent="0.25">
      <c r="B36" s="15">
        <v>25</v>
      </c>
      <c r="C36" s="12" t="s">
        <v>41</v>
      </c>
      <c r="D36" s="41">
        <f>Estr_T7_3112_FINZ_v1!O9+Estr_T7_3112_FINZ_v1!O10+Estr_T7_3112_FINZ_v1!O26+Estr_T7_3112_FINZ_v1!O30</f>
        <v>27766477223.950001</v>
      </c>
      <c r="E36" s="40">
        <f>Estr_T7_3112_FINZ_v1!P9+Estr_T7_3112_FINZ_v1!P10+Estr_T7_3112_FINZ_v1!P26+Estr_T7_3112_FINZ_v1!P30</f>
        <v>27766477223.950001</v>
      </c>
      <c r="F36" s="40">
        <f>Estr_T7_3112_FINZ_v1!Q9+Estr_T7_3112_FINZ_v1!Q10+Estr_T7_3112_FINZ_v1!Q26+Estr_T7_3112_FINZ_v1!Q30</f>
        <v>1996660620.43999</v>
      </c>
      <c r="G36" s="40">
        <v>0</v>
      </c>
      <c r="H36" s="36">
        <v>0</v>
      </c>
      <c r="I36" s="36">
        <v>0</v>
      </c>
      <c r="J36" s="36"/>
      <c r="K36" s="36"/>
      <c r="L36" s="36"/>
      <c r="M36" s="36"/>
      <c r="N36" s="36"/>
      <c r="O36" s="27">
        <f>E36</f>
        <v>27766477223.950001</v>
      </c>
      <c r="P36" s="27">
        <f>F36</f>
        <v>1996660620.43999</v>
      </c>
      <c r="Q36" s="27">
        <f>G36</f>
        <v>0</v>
      </c>
      <c r="R36" s="27">
        <f>H36</f>
        <v>0</v>
      </c>
      <c r="S36" s="27">
        <f t="shared" ref="S36:S38" si="23">I36</f>
        <v>0</v>
      </c>
    </row>
    <row r="37" spans="2:19" ht="30" customHeight="1" x14ac:dyDescent="0.25">
      <c r="B37" s="10">
        <v>26</v>
      </c>
      <c r="C37" s="11" t="s">
        <v>42</v>
      </c>
      <c r="D37" s="41">
        <f>Estr_T7_3112_FINZ_v1!O8+Estr_T7_3112_FINZ_v1!O27</f>
        <v>26109925.32</v>
      </c>
      <c r="E37" s="40">
        <f>Estr_T7_3112_FINZ_v1!P8+Estr_T7_3112_FINZ_v1!P27</f>
        <v>26109925.32</v>
      </c>
      <c r="F37" s="36"/>
      <c r="G37" s="36">
        <v>0</v>
      </c>
      <c r="H37" s="36">
        <v>0</v>
      </c>
      <c r="I37" s="36">
        <v>0</v>
      </c>
      <c r="J37" s="36"/>
      <c r="K37" s="36"/>
      <c r="L37" s="36"/>
      <c r="M37" s="36"/>
      <c r="N37" s="36"/>
      <c r="O37" s="27">
        <f>E37</f>
        <v>26109925.32</v>
      </c>
      <c r="P37" s="27">
        <f>F37</f>
        <v>0</v>
      </c>
      <c r="Q37" s="27">
        <f t="shared" ref="Q37:Q38" si="24">G37</f>
        <v>0</v>
      </c>
      <c r="R37" s="27">
        <f t="shared" ref="R37:R38" si="25">H37</f>
        <v>0</v>
      </c>
      <c r="S37" s="27">
        <f t="shared" si="23"/>
        <v>0</v>
      </c>
    </row>
    <row r="38" spans="2:19" ht="30" customHeight="1" x14ac:dyDescent="0.25">
      <c r="B38" s="10">
        <v>27</v>
      </c>
      <c r="C38" s="12" t="s">
        <v>43</v>
      </c>
      <c r="D38" s="41">
        <f>Estr_T7_3112_FINZ_v1!O11+Estr_T7_3112_FINZ_v1!O28</f>
        <v>264027583.03999999</v>
      </c>
      <c r="E38" s="41">
        <f>Estr_T7_3112_FINZ_v1!P11+Estr_T7_3112_FINZ_v1!P28</f>
        <v>264027583.03999999</v>
      </c>
      <c r="F38" s="40"/>
      <c r="G38" s="35">
        <v>0</v>
      </c>
      <c r="H38" s="36">
        <v>0</v>
      </c>
      <c r="I38" s="36">
        <v>0</v>
      </c>
      <c r="J38" s="36"/>
      <c r="K38" s="36"/>
      <c r="L38" s="36"/>
      <c r="M38" s="36"/>
      <c r="N38" s="36"/>
      <c r="O38" s="27">
        <f>E38</f>
        <v>264027583.03999999</v>
      </c>
      <c r="P38" s="27">
        <f t="shared" ref="P38" si="26">F38</f>
        <v>0</v>
      </c>
      <c r="Q38" s="27">
        <f t="shared" si="24"/>
        <v>0</v>
      </c>
      <c r="R38" s="27">
        <f t="shared" si="25"/>
        <v>0</v>
      </c>
      <c r="S38" s="27">
        <f t="shared" si="23"/>
        <v>0</v>
      </c>
    </row>
    <row r="39" spans="2:19" ht="30" customHeight="1" x14ac:dyDescent="0.25">
      <c r="B39" s="10">
        <v>28</v>
      </c>
      <c r="C39" s="33" t="s">
        <v>44</v>
      </c>
      <c r="D39" s="41">
        <f>SUM(D40:D41)</f>
        <v>184261762.83000001</v>
      </c>
      <c r="E39" s="41">
        <f>SUM(E40:E41)</f>
        <v>0</v>
      </c>
      <c r="F39" s="41">
        <f t="shared" ref="F39:M39" si="27">SUM(F40:F41)</f>
        <v>0</v>
      </c>
      <c r="G39" s="28">
        <f t="shared" si="27"/>
        <v>0</v>
      </c>
      <c r="H39" s="34">
        <f t="shared" si="27"/>
        <v>0</v>
      </c>
      <c r="I39" s="34">
        <f t="shared" si="27"/>
        <v>0</v>
      </c>
      <c r="J39" s="28">
        <f t="shared" si="27"/>
        <v>0</v>
      </c>
      <c r="K39" s="28">
        <f t="shared" si="27"/>
        <v>0</v>
      </c>
      <c r="L39" s="28">
        <f t="shared" si="27"/>
        <v>0</v>
      </c>
      <c r="M39" s="28">
        <f t="shared" si="27"/>
        <v>0</v>
      </c>
      <c r="N39" s="28">
        <f>SUM(N40:N41)</f>
        <v>0</v>
      </c>
      <c r="O39" s="28">
        <f t="shared" ref="O39" si="28">SUM(O40:O41)</f>
        <v>0</v>
      </c>
      <c r="P39" s="28">
        <f>SUM(P40:P41)</f>
        <v>0</v>
      </c>
      <c r="Q39" s="28">
        <f>SUM(Q40:Q41)</f>
        <v>0</v>
      </c>
      <c r="R39" s="28">
        <f t="shared" ref="R39:S39" si="29">SUM(R40:R41)</f>
        <v>0</v>
      </c>
      <c r="S39" s="28">
        <f t="shared" si="29"/>
        <v>0</v>
      </c>
    </row>
    <row r="40" spans="2:19" ht="30" customHeight="1" x14ac:dyDescent="0.25">
      <c r="B40" s="15">
        <v>29</v>
      </c>
      <c r="C40" s="12" t="s">
        <v>45</v>
      </c>
      <c r="D40" s="41">
        <v>0</v>
      </c>
      <c r="E40" s="41">
        <v>0</v>
      </c>
      <c r="F40" s="40">
        <v>0</v>
      </c>
      <c r="G40" s="35">
        <v>0</v>
      </c>
      <c r="H40" s="36">
        <v>0</v>
      </c>
      <c r="I40" s="36">
        <v>0</v>
      </c>
      <c r="J40" s="35">
        <v>0</v>
      </c>
      <c r="K40" s="35">
        <v>0</v>
      </c>
      <c r="L40" s="35">
        <v>0</v>
      </c>
      <c r="M40" s="35">
        <v>0</v>
      </c>
      <c r="N40" s="35">
        <v>0</v>
      </c>
      <c r="O40" s="27">
        <f t="shared" ref="O40" si="30">E40+J40</f>
        <v>0</v>
      </c>
      <c r="P40" s="27">
        <f t="shared" ref="P40:P43" si="31">F40+K40</f>
        <v>0</v>
      </c>
      <c r="Q40" s="27">
        <f t="shared" ref="Q40:Q42" si="32">G40+L40</f>
        <v>0</v>
      </c>
      <c r="R40" s="27">
        <f t="shared" ref="R40:R43" si="33">H40+M40</f>
        <v>0</v>
      </c>
      <c r="S40" s="27">
        <f>I40+N40</f>
        <v>0</v>
      </c>
    </row>
    <row r="41" spans="2:19" ht="30" customHeight="1" x14ac:dyDescent="0.25">
      <c r="B41" s="15">
        <v>30</v>
      </c>
      <c r="C41" s="12" t="s">
        <v>46</v>
      </c>
      <c r="D41" s="41">
        <f>Estr_T7_3112_FINZ_v1!O14+Estr_T7_3112_FINZ_v1!O54</f>
        <v>184261762.83000001</v>
      </c>
      <c r="E41" s="41">
        <f>Estr_T7_3112_FINZ_v1!P14+Estr_T7_3112_FINZ_v1!P54</f>
        <v>0</v>
      </c>
      <c r="F41" s="41">
        <v>0</v>
      </c>
      <c r="G41" s="28">
        <v>0</v>
      </c>
      <c r="H41" s="34">
        <v>0</v>
      </c>
      <c r="I41" s="34">
        <v>0</v>
      </c>
      <c r="J41" s="28">
        <v>0</v>
      </c>
      <c r="K41" s="28">
        <v>0</v>
      </c>
      <c r="L41" s="28">
        <v>0</v>
      </c>
      <c r="M41" s="28">
        <v>0</v>
      </c>
      <c r="N41" s="28">
        <v>0</v>
      </c>
      <c r="O41" s="27">
        <f>E41+J41</f>
        <v>0</v>
      </c>
      <c r="P41" s="27">
        <f t="shared" si="31"/>
        <v>0</v>
      </c>
      <c r="Q41" s="27">
        <f t="shared" si="32"/>
        <v>0</v>
      </c>
      <c r="R41" s="27">
        <f t="shared" si="33"/>
        <v>0</v>
      </c>
      <c r="S41" s="27">
        <f>I41+N41</f>
        <v>0</v>
      </c>
    </row>
    <row r="42" spans="2:19" ht="44.1" customHeight="1" x14ac:dyDescent="0.25">
      <c r="B42" s="10">
        <v>31</v>
      </c>
      <c r="C42" s="33" t="s">
        <v>47</v>
      </c>
      <c r="D42" s="41" t="e">
        <f>#REF!+#REF!</f>
        <v>#REF!</v>
      </c>
      <c r="E42" s="41" t="e">
        <f>D42</f>
        <v>#REF!</v>
      </c>
      <c r="F42" s="40">
        <v>0</v>
      </c>
      <c r="G42" s="35">
        <v>0</v>
      </c>
      <c r="H42" s="36">
        <v>0</v>
      </c>
      <c r="I42" s="36">
        <v>0</v>
      </c>
      <c r="J42" s="35">
        <v>0</v>
      </c>
      <c r="K42" s="35">
        <v>0</v>
      </c>
      <c r="L42" s="35">
        <v>0</v>
      </c>
      <c r="M42" s="35">
        <v>0</v>
      </c>
      <c r="N42" s="35">
        <v>0</v>
      </c>
      <c r="O42" s="27" t="e">
        <f t="shared" ref="O42:O43" si="34">E42+J42</f>
        <v>#REF!</v>
      </c>
      <c r="P42" s="27">
        <f t="shared" si="31"/>
        <v>0</v>
      </c>
      <c r="Q42" s="27">
        <f t="shared" si="32"/>
        <v>0</v>
      </c>
      <c r="R42" s="27">
        <f t="shared" si="33"/>
        <v>0</v>
      </c>
      <c r="S42" s="27">
        <f>I42+N42</f>
        <v>0</v>
      </c>
    </row>
    <row r="43" spans="2:19" ht="30" customHeight="1" x14ac:dyDescent="0.25">
      <c r="B43" s="10">
        <v>32</v>
      </c>
      <c r="C43" s="21" t="s">
        <v>48</v>
      </c>
      <c r="D43" s="29" t="e">
        <f>D42+D39+D35+D31+D13</f>
        <v>#REF!</v>
      </c>
      <c r="E43" s="29" t="e">
        <f t="shared" ref="E43:N43" si="35">E42+E39+E35+E31+E13</f>
        <v>#REF!</v>
      </c>
      <c r="F43" s="29">
        <f t="shared" si="35"/>
        <v>2164450247.2355771</v>
      </c>
      <c r="G43" s="37">
        <f t="shared" si="35"/>
        <v>0</v>
      </c>
      <c r="H43" s="37">
        <f t="shared" si="35"/>
        <v>7146932.1180300005</v>
      </c>
      <c r="I43" s="37">
        <f t="shared" si="35"/>
        <v>62174995.612526</v>
      </c>
      <c r="J43" s="37">
        <f t="shared" si="35"/>
        <v>3454478.8075119997</v>
      </c>
      <c r="K43" s="37">
        <f t="shared" si="35"/>
        <v>2372316.9726439998</v>
      </c>
      <c r="L43" s="37">
        <f t="shared" si="35"/>
        <v>0</v>
      </c>
      <c r="M43" s="37">
        <f t="shared" si="35"/>
        <v>2372316.9726439998</v>
      </c>
      <c r="N43" s="37">
        <f t="shared" si="35"/>
        <v>0</v>
      </c>
      <c r="O43" s="27" t="e">
        <f t="shared" si="34"/>
        <v>#REF!</v>
      </c>
      <c r="P43" s="27">
        <f t="shared" si="31"/>
        <v>2166822564.208221</v>
      </c>
      <c r="Q43" s="29">
        <v>0</v>
      </c>
      <c r="R43" s="27">
        <f t="shared" si="33"/>
        <v>9519249.0906739999</v>
      </c>
      <c r="S43" s="27">
        <f>I43+N43</f>
        <v>62174995.612526</v>
      </c>
    </row>
    <row r="44" spans="2:19" ht="30" customHeight="1" x14ac:dyDescent="0.25">
      <c r="B44" s="6"/>
      <c r="C44" s="7" t="s">
        <v>49</v>
      </c>
      <c r="D44" s="30"/>
      <c r="E44" s="16"/>
      <c r="F44" s="16"/>
      <c r="G44" s="16"/>
      <c r="H44" s="16"/>
      <c r="I44" s="16"/>
      <c r="J44" s="16"/>
      <c r="K44" s="16"/>
      <c r="L44" s="16"/>
      <c r="M44" s="16"/>
      <c r="N44" s="16"/>
      <c r="O44" s="16"/>
      <c r="P44" s="16"/>
      <c r="Q44" s="16"/>
      <c r="R44" s="16"/>
      <c r="S44" s="17"/>
    </row>
    <row r="45" spans="2:19" ht="30" customHeight="1" x14ac:dyDescent="0.25">
      <c r="B45" s="10">
        <v>33</v>
      </c>
      <c r="C45" s="18" t="s">
        <v>50</v>
      </c>
      <c r="D45" s="48">
        <f>SUM(D46:D48)</f>
        <v>53911919465.229897</v>
      </c>
      <c r="E45" s="13"/>
      <c r="F45" s="13"/>
      <c r="G45" s="13"/>
      <c r="H45" s="13"/>
      <c r="I45" s="13"/>
      <c r="J45" s="13"/>
      <c r="K45" s="13"/>
      <c r="L45" s="13"/>
      <c r="M45" s="13"/>
      <c r="N45" s="13"/>
      <c r="O45" s="13"/>
      <c r="P45" s="13"/>
      <c r="Q45" s="13"/>
      <c r="R45" s="13"/>
      <c r="S45" s="13"/>
    </row>
    <row r="46" spans="2:19" ht="30" customHeight="1" x14ac:dyDescent="0.25">
      <c r="B46" s="10">
        <v>34</v>
      </c>
      <c r="C46" s="19" t="s">
        <v>32</v>
      </c>
      <c r="D46" s="48">
        <f>Estr_T7_3112_FINZ_v1!O2+Estr_T7_3112_FINZ_v1!O3+Estr_T7_3112_FINZ_v1!O5</f>
        <v>53410255058.999893</v>
      </c>
      <c r="E46" s="13"/>
      <c r="F46" s="13"/>
      <c r="G46" s="13"/>
      <c r="H46" s="13"/>
      <c r="I46" s="13"/>
      <c r="J46" s="13"/>
      <c r="K46" s="13"/>
      <c r="L46" s="13"/>
      <c r="M46" s="13"/>
      <c r="N46" s="13"/>
      <c r="O46" s="13"/>
      <c r="P46" s="13"/>
      <c r="Q46" s="13"/>
      <c r="R46" s="13"/>
      <c r="S46" s="13"/>
    </row>
    <row r="47" spans="2:19" ht="30" customHeight="1" x14ac:dyDescent="0.25">
      <c r="B47" s="10">
        <v>35</v>
      </c>
      <c r="C47" s="19" t="s">
        <v>51</v>
      </c>
      <c r="D47" s="48">
        <f>Estr_T7_3112_FINZ_v1!O48+Estr_T7_3112_FINZ_v1!O49</f>
        <v>317429961.89999998</v>
      </c>
      <c r="E47" s="13"/>
      <c r="F47" s="13"/>
      <c r="G47" s="13"/>
      <c r="H47" s="13"/>
      <c r="I47" s="13"/>
      <c r="J47" s="13"/>
      <c r="K47" s="13"/>
      <c r="L47" s="13"/>
      <c r="M47" s="13"/>
      <c r="N47" s="13"/>
      <c r="O47" s="13"/>
      <c r="P47" s="13"/>
      <c r="Q47" s="13"/>
      <c r="R47" s="13"/>
      <c r="S47" s="13"/>
    </row>
    <row r="48" spans="2:19" ht="30" customHeight="1" x14ac:dyDescent="0.25">
      <c r="B48" s="10">
        <v>36</v>
      </c>
      <c r="C48" s="19" t="s">
        <v>34</v>
      </c>
      <c r="D48" s="48">
        <f>Estr_T7_3112_FINZ_v1!O35</f>
        <v>184234444.33000001</v>
      </c>
      <c r="E48" s="13"/>
      <c r="F48" s="13"/>
      <c r="G48" s="13"/>
      <c r="H48" s="13"/>
      <c r="I48" s="13"/>
      <c r="J48" s="13"/>
      <c r="K48" s="13"/>
      <c r="L48" s="13"/>
      <c r="M48" s="13"/>
      <c r="N48" s="13"/>
      <c r="O48" s="13"/>
      <c r="P48" s="13"/>
      <c r="Q48" s="13"/>
      <c r="R48" s="13"/>
      <c r="S48" s="13"/>
    </row>
    <row r="49" spans="2:19" ht="30" customHeight="1" x14ac:dyDescent="0.25">
      <c r="B49" s="10">
        <v>37</v>
      </c>
      <c r="C49" s="18" t="s">
        <v>52</v>
      </c>
      <c r="D49" s="48">
        <f>SUM(D50:D52)</f>
        <v>734876524.5</v>
      </c>
      <c r="E49" s="13"/>
      <c r="F49" s="13"/>
      <c r="G49" s="13"/>
      <c r="H49" s="13"/>
      <c r="I49" s="13"/>
      <c r="J49" s="13"/>
      <c r="K49" s="13"/>
      <c r="L49" s="13"/>
      <c r="M49" s="13"/>
      <c r="N49" s="13"/>
      <c r="O49" s="13"/>
      <c r="P49" s="13"/>
      <c r="Q49" s="13"/>
      <c r="R49" s="13"/>
      <c r="S49" s="13"/>
    </row>
    <row r="50" spans="2:19" ht="30" customHeight="1" x14ac:dyDescent="0.25">
      <c r="B50" s="10">
        <v>38</v>
      </c>
      <c r="C50" s="19" t="s">
        <v>32</v>
      </c>
      <c r="D50" s="57">
        <f>Estr_T7_3112_FINZ_v1!O24</f>
        <v>476732710.87</v>
      </c>
      <c r="E50" s="13"/>
      <c r="F50" s="13"/>
      <c r="G50" s="13"/>
      <c r="H50" s="13"/>
      <c r="I50" s="13"/>
      <c r="J50" s="13"/>
      <c r="K50" s="13"/>
      <c r="L50" s="13"/>
      <c r="M50" s="13"/>
      <c r="N50" s="13"/>
      <c r="O50" s="13"/>
      <c r="P50" s="13"/>
      <c r="Q50" s="13"/>
      <c r="R50" s="13"/>
      <c r="S50" s="13"/>
    </row>
    <row r="51" spans="2:19" ht="30" customHeight="1" x14ac:dyDescent="0.25">
      <c r="B51" s="10">
        <v>39</v>
      </c>
      <c r="C51" s="19" t="s">
        <v>51</v>
      </c>
      <c r="D51" s="57">
        <f>Estr_T7_3112_FINZ_v1!O58</f>
        <v>258143812.94</v>
      </c>
      <c r="E51" s="13"/>
      <c r="F51" s="13"/>
      <c r="G51" s="13"/>
      <c r="H51" s="13"/>
      <c r="I51" s="13"/>
      <c r="J51" s="13"/>
      <c r="K51" s="13"/>
      <c r="L51" s="13"/>
      <c r="M51" s="13"/>
      <c r="N51" s="13"/>
      <c r="O51" s="13"/>
      <c r="P51" s="13"/>
      <c r="Q51" s="13"/>
      <c r="R51" s="13"/>
      <c r="S51" s="13"/>
    </row>
    <row r="52" spans="2:19" ht="30" customHeight="1" x14ac:dyDescent="0.25">
      <c r="B52" s="10">
        <v>40</v>
      </c>
      <c r="C52" s="19" t="s">
        <v>34</v>
      </c>
      <c r="D52" s="57">
        <f>Estr_T7_3112_FINZ_v1!O45</f>
        <v>0.69</v>
      </c>
      <c r="E52" s="13"/>
      <c r="F52" s="13"/>
      <c r="G52" s="13"/>
      <c r="H52" s="13"/>
      <c r="I52" s="13"/>
      <c r="J52" s="13"/>
      <c r="K52" s="13"/>
      <c r="L52" s="13"/>
      <c r="M52" s="13"/>
      <c r="N52" s="13"/>
      <c r="O52" s="13"/>
      <c r="P52" s="13"/>
      <c r="Q52" s="13"/>
      <c r="R52" s="13"/>
      <c r="S52" s="13"/>
    </row>
    <row r="53" spans="2:19" ht="30" customHeight="1" x14ac:dyDescent="0.25">
      <c r="B53" s="60">
        <v>41</v>
      </c>
      <c r="C53" s="20" t="s">
        <v>53</v>
      </c>
      <c r="D53" s="41" t="e">
        <f>#REF!</f>
        <v>#REF!</v>
      </c>
      <c r="E53" s="13"/>
      <c r="F53" s="13"/>
      <c r="G53" s="13"/>
      <c r="H53" s="13"/>
      <c r="I53" s="13"/>
      <c r="J53" s="13"/>
      <c r="K53" s="13"/>
      <c r="L53" s="13"/>
      <c r="M53" s="13"/>
      <c r="N53" s="13"/>
      <c r="O53" s="13"/>
      <c r="P53" s="13"/>
      <c r="Q53" s="13"/>
      <c r="R53" s="13"/>
      <c r="S53" s="13"/>
    </row>
    <row r="54" spans="2:19" ht="30" customHeight="1" x14ac:dyDescent="0.25">
      <c r="B54" s="60">
        <v>42</v>
      </c>
      <c r="C54" s="20" t="s">
        <v>54</v>
      </c>
      <c r="D54" s="41" t="e">
        <f>#REF!</f>
        <v>#REF!</v>
      </c>
      <c r="E54" s="13"/>
      <c r="F54" s="13"/>
      <c r="G54" s="13"/>
      <c r="H54" s="13"/>
      <c r="I54" s="13"/>
      <c r="J54" s="13"/>
      <c r="K54" s="13"/>
      <c r="L54" s="13"/>
      <c r="M54" s="13"/>
      <c r="N54" s="13"/>
      <c r="O54" s="13"/>
      <c r="P54" s="13"/>
      <c r="Q54" s="13"/>
      <c r="R54" s="13"/>
      <c r="S54" s="13"/>
    </row>
    <row r="55" spans="2:19" ht="30" customHeight="1" x14ac:dyDescent="0.25">
      <c r="B55" s="60">
        <v>43</v>
      </c>
      <c r="C55" s="20" t="s">
        <v>55</v>
      </c>
      <c r="D55" s="41" t="e">
        <f>#REF!</f>
        <v>#REF!</v>
      </c>
      <c r="E55" s="13"/>
      <c r="F55" s="13"/>
      <c r="G55" s="13"/>
      <c r="H55" s="13"/>
      <c r="I55" s="13"/>
      <c r="J55" s="13"/>
      <c r="K55" s="13"/>
      <c r="L55" s="13"/>
      <c r="M55" s="13"/>
      <c r="N55" s="13"/>
      <c r="O55" s="13"/>
      <c r="P55" s="13"/>
      <c r="Q55" s="13"/>
      <c r="R55" s="13"/>
      <c r="S55" s="13"/>
    </row>
    <row r="56" spans="2:19" ht="30" customHeight="1" x14ac:dyDescent="0.25">
      <c r="B56" s="60">
        <v>44</v>
      </c>
      <c r="C56" s="20" t="s">
        <v>56</v>
      </c>
      <c r="D56" s="41" t="e">
        <f>D63-D55-D54-D53-D49-D45-D43-D59-D60-D61</f>
        <v>#REF!</v>
      </c>
      <c r="E56" s="13"/>
      <c r="F56" s="13"/>
      <c r="G56" s="13"/>
      <c r="H56" s="13"/>
      <c r="I56" s="13"/>
      <c r="J56" s="13"/>
      <c r="K56" s="13"/>
      <c r="L56" s="13"/>
      <c r="M56" s="13"/>
      <c r="N56" s="13"/>
      <c r="O56" s="13"/>
      <c r="P56" s="13"/>
      <c r="Q56" s="13"/>
      <c r="R56" s="13"/>
      <c r="S56" s="13"/>
    </row>
    <row r="57" spans="2:19" ht="30" customHeight="1" x14ac:dyDescent="0.25">
      <c r="B57" s="60">
        <v>45</v>
      </c>
      <c r="C57" s="21" t="s">
        <v>57</v>
      </c>
      <c r="D57" s="41" t="e">
        <f>D43+D45+D49+D53+D54+D55+D56</f>
        <v>#REF!</v>
      </c>
      <c r="E57" s="13"/>
      <c r="F57" s="13"/>
      <c r="G57" s="13"/>
      <c r="H57" s="13"/>
      <c r="I57" s="13"/>
      <c r="J57" s="13"/>
      <c r="K57" s="13"/>
      <c r="L57" s="13"/>
      <c r="M57" s="13"/>
      <c r="N57" s="13"/>
      <c r="O57" s="13"/>
      <c r="P57" s="13"/>
      <c r="Q57" s="13"/>
      <c r="R57" s="13"/>
      <c r="S57" s="13"/>
    </row>
    <row r="58" spans="2:19" ht="30" customHeight="1" x14ac:dyDescent="0.25">
      <c r="B58" s="22"/>
      <c r="C58" s="7" t="s">
        <v>73</v>
      </c>
      <c r="D58" s="30"/>
      <c r="E58" s="8"/>
      <c r="F58" s="8"/>
      <c r="G58" s="8"/>
      <c r="H58" s="8"/>
      <c r="I58" s="8"/>
      <c r="J58" s="8"/>
      <c r="K58" s="8"/>
      <c r="L58" s="8"/>
      <c r="M58" s="8"/>
      <c r="N58" s="8"/>
      <c r="O58" s="8"/>
      <c r="P58" s="8"/>
      <c r="Q58" s="8"/>
      <c r="R58" s="8"/>
      <c r="S58" s="9"/>
    </row>
    <row r="59" spans="2:19" ht="30" customHeight="1" x14ac:dyDescent="0.25">
      <c r="B59" s="60">
        <v>46</v>
      </c>
      <c r="C59" s="20" t="s">
        <v>58</v>
      </c>
      <c r="D59" s="41">
        <f>Estr_T7_3112_FINZ_v1!O15+Estr_T7_3112_FINZ_v1!O32+Estr_T7_3112_FINZ_v1!O53+Estr_T7_3112_FINZ_v1!O60</f>
        <v>31831282262.360001</v>
      </c>
      <c r="E59" s="13"/>
      <c r="F59" s="13"/>
      <c r="G59" s="13"/>
      <c r="H59" s="13"/>
      <c r="I59" s="13"/>
      <c r="J59" s="13"/>
      <c r="K59" s="13"/>
      <c r="L59" s="13"/>
      <c r="M59" s="13"/>
      <c r="N59" s="13"/>
      <c r="O59" s="13"/>
      <c r="P59" s="13"/>
      <c r="Q59" s="13"/>
      <c r="R59" s="13"/>
      <c r="S59" s="13"/>
    </row>
    <row r="60" spans="2:19" ht="30" customHeight="1" x14ac:dyDescent="0.25">
      <c r="B60" s="60">
        <v>47</v>
      </c>
      <c r="C60" s="20" t="s">
        <v>59</v>
      </c>
      <c r="D60" s="41" t="e">
        <f>#REF!+#REF!+#REF!+#REF!+#REF!+#REF!+#REF! + G65</f>
        <v>#REF!</v>
      </c>
      <c r="E60" s="13"/>
      <c r="F60" s="13"/>
      <c r="G60" s="13"/>
      <c r="H60" s="13"/>
      <c r="I60" s="13"/>
      <c r="J60" s="13"/>
      <c r="K60" s="13"/>
      <c r="L60" s="13"/>
      <c r="M60" s="13"/>
      <c r="N60" s="13"/>
      <c r="O60" s="13"/>
      <c r="P60" s="13"/>
      <c r="Q60" s="13"/>
      <c r="R60" s="13"/>
      <c r="S60" s="13"/>
    </row>
    <row r="61" spans="2:19" ht="30" customHeight="1" x14ac:dyDescent="0.25">
      <c r="B61" s="60">
        <v>48</v>
      </c>
      <c r="C61" s="20" t="s">
        <v>60</v>
      </c>
      <c r="D61" s="41" t="e">
        <f>#REF!</f>
        <v>#REF!</v>
      </c>
      <c r="E61" s="13"/>
      <c r="F61" s="13"/>
      <c r="G61" s="13"/>
      <c r="H61" s="13"/>
      <c r="I61" s="13"/>
      <c r="J61" s="13"/>
      <c r="K61" s="13"/>
      <c r="L61" s="13"/>
      <c r="M61" s="13"/>
      <c r="N61" s="13"/>
      <c r="O61" s="13"/>
      <c r="P61" s="13"/>
      <c r="Q61" s="13"/>
      <c r="R61" s="13"/>
      <c r="S61" s="13"/>
    </row>
    <row r="62" spans="2:19" ht="30" customHeight="1" x14ac:dyDescent="0.25">
      <c r="B62" s="60">
        <v>49</v>
      </c>
      <c r="C62" s="23" t="s">
        <v>61</v>
      </c>
      <c r="D62" s="41" t="e">
        <f>SUM(D59:D61)</f>
        <v>#REF!</v>
      </c>
      <c r="E62" s="13"/>
      <c r="F62" s="13"/>
      <c r="G62" s="13"/>
      <c r="H62" s="13"/>
      <c r="I62" s="13"/>
      <c r="J62" s="13"/>
      <c r="K62" s="13"/>
      <c r="L62" s="13"/>
      <c r="M62" s="13"/>
      <c r="N62" s="13"/>
      <c r="O62" s="13"/>
      <c r="P62" s="13"/>
      <c r="Q62" s="13"/>
      <c r="R62" s="13"/>
      <c r="S62" s="13"/>
    </row>
    <row r="63" spans="2:19" ht="30" customHeight="1" x14ac:dyDescent="0.25">
      <c r="B63" s="60">
        <v>50</v>
      </c>
      <c r="C63" s="21" t="s">
        <v>62</v>
      </c>
      <c r="D63" s="41" t="e">
        <f>#REF!</f>
        <v>#REF!</v>
      </c>
      <c r="E63" s="13"/>
      <c r="F63" s="13"/>
      <c r="G63" s="13"/>
      <c r="H63" s="13"/>
      <c r="I63" s="13"/>
      <c r="J63" s="13"/>
      <c r="K63" s="13"/>
      <c r="L63" s="13"/>
      <c r="M63" s="13"/>
      <c r="N63" s="13"/>
      <c r="O63" s="13"/>
      <c r="P63" s="13"/>
      <c r="Q63" s="13"/>
      <c r="R63" s="13"/>
      <c r="S63" s="13"/>
    </row>
    <row r="64" spans="2:19" s="55" customFormat="1" ht="30" customHeight="1" thickBot="1" x14ac:dyDescent="0.3">
      <c r="C64" s="54"/>
      <c r="D64" s="51"/>
      <c r="E64" s="52"/>
      <c r="F64" s="52"/>
      <c r="G64" s="52"/>
      <c r="H64" s="52"/>
      <c r="I64" s="52"/>
      <c r="J64" s="52"/>
      <c r="K64" s="52"/>
      <c r="L64" s="52"/>
      <c r="M64" s="52"/>
      <c r="N64" s="52"/>
      <c r="O64" s="1"/>
      <c r="P64" s="1"/>
      <c r="Q64" s="1"/>
      <c r="R64" s="1"/>
      <c r="S64" s="1"/>
    </row>
    <row r="65" spans="3:19" ht="30" customHeight="1" thickBot="1" x14ac:dyDescent="0.3">
      <c r="C65" s="81"/>
      <c r="D65" s="52"/>
      <c r="F65" s="65" t="s">
        <v>115</v>
      </c>
      <c r="G65" s="66">
        <v>113525000</v>
      </c>
      <c r="O65" s="1"/>
      <c r="P65" s="1"/>
      <c r="Q65" s="1"/>
      <c r="R65" s="1"/>
      <c r="S65" s="1"/>
    </row>
    <row r="66" spans="3:19" s="53" customFormat="1" ht="48" customHeight="1" x14ac:dyDescent="0.25">
      <c r="C66" s="81"/>
      <c r="D66" s="82"/>
      <c r="E66" s="52"/>
      <c r="F66" s="52"/>
      <c r="G66" s="52"/>
      <c r="H66" s="52"/>
      <c r="I66" s="52"/>
      <c r="J66" s="52"/>
      <c r="K66" s="52"/>
      <c r="L66" s="52"/>
      <c r="M66" s="52"/>
      <c r="N66" s="52"/>
      <c r="O66" s="52"/>
      <c r="P66" s="52"/>
      <c r="Q66" s="52"/>
      <c r="R66" s="52"/>
      <c r="S66" s="52"/>
    </row>
    <row r="67" spans="3:19" s="53" customFormat="1" ht="30" customHeight="1" x14ac:dyDescent="0.25">
      <c r="C67" s="81"/>
      <c r="D67" s="83"/>
      <c r="E67" s="52"/>
      <c r="F67" s="52"/>
      <c r="G67" s="52"/>
      <c r="H67" s="52"/>
      <c r="I67" s="52"/>
      <c r="J67" s="52"/>
      <c r="K67" s="52"/>
      <c r="L67" s="52"/>
      <c r="M67" s="52"/>
      <c r="N67" s="52"/>
      <c r="O67" s="52"/>
      <c r="P67" s="52"/>
      <c r="Q67" s="52"/>
      <c r="R67" s="52"/>
      <c r="S67" s="52"/>
    </row>
    <row r="68" spans="3:19" ht="30" hidden="1" customHeight="1" x14ac:dyDescent="0.25"/>
    <row r="69" spans="3:19" ht="30" hidden="1" customHeight="1" x14ac:dyDescent="0.25"/>
    <row r="70" spans="3:19" ht="30" hidden="1" customHeight="1" x14ac:dyDescent="0.25"/>
    <row r="71" spans="3:19" ht="30" hidden="1" customHeight="1" x14ac:dyDescent="0.25"/>
    <row r="72" spans="3:19" ht="30" hidden="1" customHeight="1" x14ac:dyDescent="0.25"/>
    <row r="73" spans="3:19" ht="30" hidden="1" customHeight="1" x14ac:dyDescent="0.25"/>
    <row r="74" spans="3:19" ht="30" hidden="1" customHeight="1" x14ac:dyDescent="0.25"/>
    <row r="75" spans="3:19" ht="30" hidden="1" customHeight="1" x14ac:dyDescent="0.25"/>
    <row r="76" spans="3:19" ht="30" hidden="1" customHeight="1" x14ac:dyDescent="0.25"/>
    <row r="77" spans="3:19" ht="30" hidden="1" customHeight="1" x14ac:dyDescent="0.25"/>
    <row r="78" spans="3:19" ht="30" hidden="1" customHeight="1" x14ac:dyDescent="0.25"/>
    <row r="79" spans="3:19" ht="30" hidden="1" customHeight="1" x14ac:dyDescent="0.25"/>
    <row r="80" spans="3:19" ht="30" hidden="1" customHeight="1" x14ac:dyDescent="0.25"/>
    <row r="81" ht="30" hidden="1" customHeight="1" x14ac:dyDescent="0.25"/>
    <row r="82" ht="30" hidden="1" customHeight="1" x14ac:dyDescent="0.25"/>
    <row r="83" ht="30" hidden="1" customHeight="1" x14ac:dyDescent="0.25"/>
    <row r="84" ht="30" hidden="1" customHeight="1" x14ac:dyDescent="0.25"/>
    <row r="85" ht="30" hidden="1" customHeight="1" x14ac:dyDescent="0.25"/>
    <row r="86" ht="30" hidden="1" customHeight="1" x14ac:dyDescent="0.25"/>
    <row r="87" ht="30" hidden="1" customHeight="1" x14ac:dyDescent="0.25"/>
    <row r="88" ht="30" hidden="1" customHeight="1" x14ac:dyDescent="0.25"/>
    <row r="89" ht="30" hidden="1" customHeight="1" x14ac:dyDescent="0.25"/>
    <row r="90" ht="30" hidden="1" customHeight="1" x14ac:dyDescent="0.25"/>
    <row r="91" ht="30" hidden="1" customHeight="1" x14ac:dyDescent="0.25"/>
    <row r="92" ht="30" hidden="1" customHeight="1" x14ac:dyDescent="0.25"/>
    <row r="93" ht="30" hidden="1" customHeight="1" x14ac:dyDescent="0.25"/>
    <row r="94" ht="30" hidden="1" customHeight="1" x14ac:dyDescent="0.25"/>
    <row r="95" ht="30" hidden="1" customHeight="1" x14ac:dyDescent="0.25"/>
    <row r="96" ht="30" hidden="1" customHeight="1" x14ac:dyDescent="0.25"/>
    <row r="97" ht="30" hidden="1" customHeight="1" x14ac:dyDescent="0.25"/>
    <row r="98" ht="30" hidden="1" customHeight="1" x14ac:dyDescent="0.25"/>
    <row r="99" ht="30" hidden="1" customHeight="1" x14ac:dyDescent="0.25"/>
    <row r="100" ht="30" hidden="1" customHeight="1" x14ac:dyDescent="0.25"/>
    <row r="101" ht="30" hidden="1" customHeight="1" x14ac:dyDescent="0.25"/>
    <row r="102" ht="30" hidden="1" customHeight="1" x14ac:dyDescent="0.25"/>
    <row r="103" ht="30" hidden="1" customHeight="1" x14ac:dyDescent="0.25"/>
    <row r="104" ht="30" hidden="1" customHeight="1" x14ac:dyDescent="0.25"/>
    <row r="105" ht="30" hidden="1" customHeight="1" x14ac:dyDescent="0.25"/>
    <row r="106" ht="30" hidden="1" customHeight="1" x14ac:dyDescent="0.25"/>
    <row r="107" ht="30" hidden="1" customHeight="1" x14ac:dyDescent="0.25"/>
    <row r="108" ht="30" hidden="1" customHeight="1" x14ac:dyDescent="0.25"/>
    <row r="109" ht="30" hidden="1" customHeight="1" x14ac:dyDescent="0.25"/>
    <row r="110" ht="30" hidden="1" customHeight="1" x14ac:dyDescent="0.25"/>
    <row r="111" ht="30" hidden="1" customHeight="1" x14ac:dyDescent="0.25"/>
    <row r="112" ht="30" hidden="1" customHeight="1" x14ac:dyDescent="0.25"/>
    <row r="113" ht="30" hidden="1" customHeight="1" x14ac:dyDescent="0.25"/>
    <row r="114" ht="30" hidden="1" customHeight="1" x14ac:dyDescent="0.25"/>
    <row r="115" ht="30" hidden="1" customHeight="1" x14ac:dyDescent="0.25"/>
    <row r="116" ht="30" hidden="1" customHeight="1" x14ac:dyDescent="0.25"/>
    <row r="117" ht="30" hidden="1" customHeight="1" x14ac:dyDescent="0.25"/>
    <row r="118" ht="30" hidden="1" customHeight="1" x14ac:dyDescent="0.25"/>
    <row r="119" ht="30" hidden="1" customHeight="1" x14ac:dyDescent="0.25"/>
    <row r="120" ht="30" hidden="1" customHeight="1" x14ac:dyDescent="0.25"/>
    <row r="121" ht="30" hidden="1" customHeight="1" x14ac:dyDescent="0.25"/>
    <row r="122" ht="30" hidden="1" customHeight="1" x14ac:dyDescent="0.25"/>
    <row r="123" ht="30" hidden="1" customHeight="1" x14ac:dyDescent="0.25"/>
    <row r="124" ht="30" hidden="1" customHeight="1" x14ac:dyDescent="0.25"/>
    <row r="125" ht="30" hidden="1" customHeight="1" x14ac:dyDescent="0.25"/>
    <row r="126" ht="30" hidden="1" customHeight="1" x14ac:dyDescent="0.25"/>
    <row r="127" ht="30" hidden="1" customHeight="1" x14ac:dyDescent="0.25"/>
    <row r="128" ht="30" hidden="1" customHeight="1" x14ac:dyDescent="0.25"/>
    <row r="129" ht="30" hidden="1" customHeight="1" x14ac:dyDescent="0.25"/>
    <row r="130" ht="30" hidden="1" customHeight="1" x14ac:dyDescent="0.25"/>
    <row r="131" ht="30" hidden="1" customHeight="1" x14ac:dyDescent="0.25"/>
    <row r="132" ht="30" hidden="1" customHeight="1" x14ac:dyDescent="0.25"/>
    <row r="133" ht="30" hidden="1" customHeight="1" x14ac:dyDescent="0.25"/>
    <row r="134" ht="30" hidden="1" customHeight="1" x14ac:dyDescent="0.25"/>
    <row r="135" ht="30" hidden="1" customHeight="1" x14ac:dyDescent="0.25"/>
    <row r="136" ht="30" hidden="1" customHeight="1" x14ac:dyDescent="0.25"/>
    <row r="137" ht="30" hidden="1" customHeight="1" x14ac:dyDescent="0.25"/>
    <row r="138" ht="30" hidden="1" customHeight="1" x14ac:dyDescent="0.25"/>
    <row r="139" ht="30" hidden="1" customHeight="1" x14ac:dyDescent="0.25"/>
    <row r="140" ht="30" hidden="1" customHeight="1" x14ac:dyDescent="0.25"/>
    <row r="141" ht="30" hidden="1" customHeight="1" x14ac:dyDescent="0.25"/>
    <row r="142" ht="30" hidden="1" customHeight="1" x14ac:dyDescent="0.25"/>
    <row r="143" ht="30" hidden="1" customHeight="1" x14ac:dyDescent="0.25"/>
    <row r="144" ht="30" hidden="1" customHeight="1" x14ac:dyDescent="0.25"/>
    <row r="145" ht="30" hidden="1" customHeight="1" x14ac:dyDescent="0.25"/>
    <row r="146" ht="30" hidden="1" customHeight="1" x14ac:dyDescent="0.25"/>
    <row r="147" ht="30" hidden="1" customHeight="1" x14ac:dyDescent="0.25"/>
    <row r="148" ht="30" hidden="1" customHeight="1" x14ac:dyDescent="0.25"/>
    <row r="149" ht="30" hidden="1" customHeight="1" x14ac:dyDescent="0.25"/>
    <row r="150" ht="30" hidden="1" customHeight="1" x14ac:dyDescent="0.25"/>
    <row r="151" ht="30" hidden="1" customHeight="1" x14ac:dyDescent="0.25"/>
    <row r="152" ht="30" hidden="1" customHeight="1" x14ac:dyDescent="0.25"/>
    <row r="153" ht="30" hidden="1" customHeight="1" x14ac:dyDescent="0.25"/>
    <row r="154" ht="30" hidden="1" customHeight="1" x14ac:dyDescent="0.25"/>
    <row r="155" ht="30" hidden="1" customHeight="1" x14ac:dyDescent="0.25"/>
    <row r="156" ht="30" hidden="1" customHeight="1" x14ac:dyDescent="0.25"/>
    <row r="157" ht="30" hidden="1" customHeight="1" x14ac:dyDescent="0.25"/>
    <row r="158" ht="30" hidden="1" customHeight="1" x14ac:dyDescent="0.25"/>
    <row r="159" ht="30" hidden="1" customHeight="1" x14ac:dyDescent="0.25"/>
    <row r="160" ht="30" hidden="1" customHeight="1" x14ac:dyDescent="0.25"/>
    <row r="161" ht="30" hidden="1" customHeight="1" x14ac:dyDescent="0.25"/>
    <row r="162" ht="30" hidden="1" customHeight="1" x14ac:dyDescent="0.25"/>
    <row r="163" ht="30" hidden="1" customHeight="1" x14ac:dyDescent="0.25"/>
    <row r="164" ht="30" hidden="1" customHeight="1" x14ac:dyDescent="0.25"/>
    <row r="165" ht="30" hidden="1" customHeight="1" x14ac:dyDescent="0.25"/>
    <row r="166" ht="30" hidden="1" customHeight="1" x14ac:dyDescent="0.25"/>
    <row r="167" ht="30" hidden="1" customHeight="1" x14ac:dyDescent="0.25"/>
    <row r="168" ht="30" hidden="1" customHeight="1" x14ac:dyDescent="0.25"/>
    <row r="169" ht="30" hidden="1" customHeight="1" x14ac:dyDescent="0.25"/>
    <row r="170" ht="30" hidden="1" customHeight="1" x14ac:dyDescent="0.25"/>
    <row r="171" ht="30" hidden="1" customHeight="1" x14ac:dyDescent="0.25"/>
    <row r="172" ht="30" hidden="1" customHeight="1" x14ac:dyDescent="0.25"/>
    <row r="173" ht="30" hidden="1" customHeight="1" x14ac:dyDescent="0.25"/>
    <row r="174" ht="30" hidden="1" customHeight="1" x14ac:dyDescent="0.25"/>
    <row r="175" ht="30" hidden="1" customHeight="1" x14ac:dyDescent="0.25"/>
    <row r="176" ht="30" hidden="1" customHeight="1" x14ac:dyDescent="0.25"/>
    <row r="177" ht="30" hidden="1" customHeight="1" x14ac:dyDescent="0.25"/>
    <row r="178" ht="30" hidden="1" customHeight="1" x14ac:dyDescent="0.25"/>
    <row r="179" ht="30" hidden="1" customHeight="1" x14ac:dyDescent="0.25"/>
    <row r="180" ht="30" hidden="1" customHeight="1" x14ac:dyDescent="0.25"/>
    <row r="181" ht="30" hidden="1" customHeight="1" x14ac:dyDescent="0.25"/>
    <row r="182" ht="30" hidden="1" customHeight="1" x14ac:dyDescent="0.25"/>
    <row r="183" ht="30" hidden="1" customHeight="1" x14ac:dyDescent="0.25"/>
    <row r="184" ht="30" hidden="1" customHeight="1" x14ac:dyDescent="0.25"/>
    <row r="185" ht="30" hidden="1" customHeight="1" x14ac:dyDescent="0.25"/>
    <row r="186" ht="30" hidden="1" customHeight="1" x14ac:dyDescent="0.25"/>
    <row r="187" ht="30" hidden="1" customHeight="1" x14ac:dyDescent="0.25"/>
    <row r="188" ht="30" hidden="1" customHeight="1" x14ac:dyDescent="0.25"/>
    <row r="189" ht="30" hidden="1" customHeight="1" x14ac:dyDescent="0.25"/>
    <row r="190" ht="30" hidden="1" customHeight="1" x14ac:dyDescent="0.25"/>
    <row r="191" ht="30" hidden="1" customHeight="1" x14ac:dyDescent="0.25"/>
    <row r="192" ht="30" hidden="1" customHeight="1" x14ac:dyDescent="0.25"/>
    <row r="193" ht="30" hidden="1" customHeight="1" x14ac:dyDescent="0.25"/>
    <row r="194" ht="30" hidden="1" customHeight="1" x14ac:dyDescent="0.25"/>
    <row r="195" ht="30" hidden="1" customHeight="1" x14ac:dyDescent="0.25"/>
    <row r="196" ht="30" hidden="1" customHeight="1" x14ac:dyDescent="0.25"/>
    <row r="197" ht="30" hidden="1" customHeight="1" x14ac:dyDescent="0.25"/>
    <row r="198" ht="30" hidden="1" customHeight="1" x14ac:dyDescent="0.25"/>
    <row r="199" ht="30" hidden="1" customHeight="1" x14ac:dyDescent="0.25"/>
    <row r="200" ht="30" hidden="1" customHeight="1" x14ac:dyDescent="0.25"/>
    <row r="201" ht="30" hidden="1" customHeight="1" x14ac:dyDescent="0.25"/>
    <row r="202" ht="30" hidden="1" customHeight="1" x14ac:dyDescent="0.25"/>
    <row r="203" ht="30" hidden="1" customHeight="1" x14ac:dyDescent="0.25"/>
    <row r="204" ht="30" hidden="1" customHeight="1" x14ac:dyDescent="0.25"/>
    <row r="205" ht="30" hidden="1" customHeight="1" x14ac:dyDescent="0.25"/>
    <row r="206" ht="30" hidden="1" customHeight="1" x14ac:dyDescent="0.25"/>
    <row r="207" ht="30" hidden="1" customHeight="1" x14ac:dyDescent="0.25"/>
    <row r="208" ht="30" hidden="1" customHeight="1" x14ac:dyDescent="0.25"/>
    <row r="209" ht="30" hidden="1" customHeight="1" x14ac:dyDescent="0.25"/>
    <row r="210" ht="30" hidden="1" customHeight="1" x14ac:dyDescent="0.25"/>
    <row r="211" ht="30" hidden="1" customHeight="1" x14ac:dyDescent="0.25"/>
    <row r="212" ht="30" hidden="1" customHeight="1" x14ac:dyDescent="0.25"/>
    <row r="213" ht="30" hidden="1" customHeight="1" x14ac:dyDescent="0.25"/>
    <row r="214" ht="30" hidden="1" customHeight="1" x14ac:dyDescent="0.25"/>
    <row r="215" ht="30" hidden="1" customHeight="1" x14ac:dyDescent="0.25"/>
    <row r="216" ht="30" hidden="1" customHeight="1" x14ac:dyDescent="0.25"/>
    <row r="217" ht="30" hidden="1" customHeight="1" x14ac:dyDescent="0.25"/>
    <row r="218" ht="30" hidden="1" customHeight="1" x14ac:dyDescent="0.25"/>
    <row r="219" ht="30" hidden="1" customHeight="1" x14ac:dyDescent="0.25"/>
    <row r="220" ht="30" hidden="1" customHeight="1" x14ac:dyDescent="0.25"/>
    <row r="221" ht="30" hidden="1" customHeight="1" x14ac:dyDescent="0.25"/>
    <row r="222" ht="30" hidden="1" customHeight="1" x14ac:dyDescent="0.25"/>
    <row r="223" ht="30" hidden="1" customHeight="1" x14ac:dyDescent="0.25"/>
    <row r="224" ht="30" hidden="1" customHeight="1" x14ac:dyDescent="0.25"/>
    <row r="225" ht="30" hidden="1" customHeight="1" x14ac:dyDescent="0.25"/>
    <row r="226" ht="30" hidden="1" customHeight="1" x14ac:dyDescent="0.25"/>
    <row r="227" ht="30" hidden="1" customHeight="1" x14ac:dyDescent="0.25"/>
    <row r="228" ht="30" hidden="1" customHeight="1" x14ac:dyDescent="0.25"/>
    <row r="229" ht="30" hidden="1" customHeight="1" x14ac:dyDescent="0.25"/>
    <row r="230" ht="30" hidden="1" customHeight="1" x14ac:dyDescent="0.25"/>
    <row r="231" ht="30" hidden="1" customHeight="1" x14ac:dyDescent="0.25"/>
    <row r="232" ht="30" hidden="1" customHeight="1" x14ac:dyDescent="0.25"/>
    <row r="233" ht="30" hidden="1" customHeight="1" x14ac:dyDescent="0.25"/>
    <row r="234" ht="30" hidden="1" customHeight="1" x14ac:dyDescent="0.25"/>
    <row r="235" ht="30" hidden="1" customHeight="1" x14ac:dyDescent="0.25"/>
    <row r="236" ht="30" hidden="1" customHeight="1" x14ac:dyDescent="0.25"/>
    <row r="237" ht="30" hidden="1" customHeight="1" x14ac:dyDescent="0.25"/>
    <row r="238" ht="30" hidden="1" customHeight="1" x14ac:dyDescent="0.25"/>
    <row r="239" ht="30" hidden="1" customHeight="1" x14ac:dyDescent="0.25"/>
    <row r="240" ht="30" hidden="1" customHeight="1" x14ac:dyDescent="0.25"/>
    <row r="241" ht="30" hidden="1" customHeight="1" x14ac:dyDescent="0.25"/>
    <row r="242" ht="30" hidden="1" customHeight="1" x14ac:dyDescent="0.25"/>
    <row r="243" ht="30" hidden="1" customHeight="1" x14ac:dyDescent="0.25"/>
    <row r="244" ht="30" hidden="1" customHeight="1" x14ac:dyDescent="0.25"/>
    <row r="245" ht="30" hidden="1" customHeight="1" x14ac:dyDescent="0.25"/>
    <row r="246" ht="30" hidden="1" customHeight="1" x14ac:dyDescent="0.25"/>
    <row r="247" ht="30" hidden="1" customHeight="1" x14ac:dyDescent="0.25"/>
    <row r="248" ht="30" hidden="1" customHeight="1" x14ac:dyDescent="0.25"/>
    <row r="249" ht="30" hidden="1" customHeight="1" x14ac:dyDescent="0.25"/>
    <row r="250" ht="30" hidden="1" customHeight="1" x14ac:dyDescent="0.25"/>
    <row r="251" ht="30" hidden="1" customHeight="1" x14ac:dyDescent="0.25"/>
    <row r="252" ht="30" hidden="1" customHeight="1" x14ac:dyDescent="0.25"/>
    <row r="253" ht="30" hidden="1" customHeight="1" x14ac:dyDescent="0.25"/>
    <row r="254" ht="30" hidden="1" customHeight="1" x14ac:dyDescent="0.25"/>
    <row r="255" ht="30" hidden="1" customHeight="1" x14ac:dyDescent="0.25"/>
    <row r="256" ht="30" hidden="1" customHeight="1" x14ac:dyDescent="0.25"/>
    <row r="257" ht="30" hidden="1" customHeight="1" x14ac:dyDescent="0.25"/>
    <row r="258" ht="30" hidden="1" customHeight="1" x14ac:dyDescent="0.25"/>
    <row r="259" ht="30" hidden="1" customHeight="1" x14ac:dyDescent="0.25"/>
    <row r="260" ht="30" hidden="1" customHeight="1" x14ac:dyDescent="0.25"/>
    <row r="261" ht="30" hidden="1" customHeight="1" x14ac:dyDescent="0.25"/>
    <row r="262" ht="30" hidden="1" customHeight="1" x14ac:dyDescent="0.25"/>
    <row r="263" ht="30" hidden="1" customHeight="1" x14ac:dyDescent="0.25"/>
    <row r="264" ht="30" hidden="1" customHeight="1" x14ac:dyDescent="0.25"/>
    <row r="265" ht="30" hidden="1" customHeight="1" x14ac:dyDescent="0.25"/>
    <row r="266" ht="30" hidden="1" customHeight="1" x14ac:dyDescent="0.25"/>
    <row r="267" ht="30" hidden="1" customHeight="1" x14ac:dyDescent="0.25"/>
    <row r="268" ht="30" hidden="1" customHeight="1" x14ac:dyDescent="0.25"/>
    <row r="269" ht="30" hidden="1" customHeight="1" x14ac:dyDescent="0.25"/>
    <row r="270" ht="30" hidden="1" customHeight="1" x14ac:dyDescent="0.25"/>
    <row r="271" ht="30" hidden="1" customHeight="1" x14ac:dyDescent="0.25"/>
    <row r="272" ht="30" hidden="1" customHeight="1" x14ac:dyDescent="0.25"/>
    <row r="273" ht="30" hidden="1" customHeight="1" x14ac:dyDescent="0.25"/>
    <row r="274" ht="30" hidden="1" customHeight="1" x14ac:dyDescent="0.25"/>
    <row r="275" ht="30" hidden="1" customHeight="1" x14ac:dyDescent="0.25"/>
    <row r="276" ht="30" hidden="1" customHeight="1" x14ac:dyDescent="0.25"/>
    <row r="277" ht="30" hidden="1" customHeight="1" x14ac:dyDescent="0.25"/>
    <row r="278" ht="30" hidden="1" customHeight="1" x14ac:dyDescent="0.25"/>
    <row r="279" ht="30" hidden="1" customHeight="1" x14ac:dyDescent="0.25"/>
    <row r="280" ht="30" hidden="1" customHeight="1" x14ac:dyDescent="0.25"/>
    <row r="281" ht="30" hidden="1" customHeight="1" x14ac:dyDescent="0.25"/>
    <row r="282" ht="30" hidden="1" customHeight="1" x14ac:dyDescent="0.25"/>
    <row r="283" ht="30" hidden="1" customHeight="1" x14ac:dyDescent="0.25"/>
    <row r="284" ht="30" hidden="1" customHeight="1" x14ac:dyDescent="0.25"/>
    <row r="285" ht="30" hidden="1" customHeight="1" x14ac:dyDescent="0.25"/>
    <row r="286" ht="30" hidden="1" customHeight="1" x14ac:dyDescent="0.25"/>
    <row r="287" ht="30" hidden="1" customHeight="1" x14ac:dyDescent="0.25"/>
    <row r="288" ht="30" hidden="1" customHeight="1" x14ac:dyDescent="0.25"/>
    <row r="289" ht="30" hidden="1" customHeight="1" x14ac:dyDescent="0.25"/>
    <row r="290" ht="30" hidden="1" customHeight="1" x14ac:dyDescent="0.25"/>
    <row r="291" ht="30" hidden="1" customHeight="1" x14ac:dyDescent="0.25"/>
    <row r="292" ht="30" hidden="1" customHeight="1" x14ac:dyDescent="0.25"/>
    <row r="293" ht="30" hidden="1" customHeight="1" x14ac:dyDescent="0.25"/>
    <row r="294" ht="30" hidden="1" customHeight="1" x14ac:dyDescent="0.25"/>
    <row r="295" ht="30" hidden="1" customHeight="1" x14ac:dyDescent="0.25"/>
    <row r="296" ht="30" hidden="1" customHeight="1" x14ac:dyDescent="0.25"/>
    <row r="297" ht="30" hidden="1" customHeight="1" x14ac:dyDescent="0.25"/>
    <row r="298" ht="30" hidden="1" customHeight="1" x14ac:dyDescent="0.25"/>
    <row r="299" ht="30" hidden="1" customHeight="1" x14ac:dyDescent="0.25"/>
    <row r="300" ht="30" hidden="1" customHeight="1" x14ac:dyDescent="0.25"/>
    <row r="301" ht="30" hidden="1" customHeight="1" x14ac:dyDescent="0.25"/>
    <row r="302" ht="30" hidden="1" customHeight="1" x14ac:dyDescent="0.25"/>
    <row r="303" ht="30" hidden="1" customHeight="1" x14ac:dyDescent="0.25"/>
    <row r="304" ht="30" hidden="1" customHeight="1" x14ac:dyDescent="0.25"/>
    <row r="305" ht="30" hidden="1" customHeight="1" x14ac:dyDescent="0.25"/>
    <row r="306" ht="30" hidden="1" customHeight="1" x14ac:dyDescent="0.25"/>
    <row r="307" ht="30" hidden="1" customHeight="1" x14ac:dyDescent="0.25"/>
    <row r="308" ht="30" hidden="1" customHeight="1" x14ac:dyDescent="0.25"/>
    <row r="309" ht="30" hidden="1" customHeight="1" x14ac:dyDescent="0.25"/>
    <row r="310" ht="30" hidden="1" customHeight="1" x14ac:dyDescent="0.25"/>
    <row r="311" ht="30" hidden="1" customHeight="1" x14ac:dyDescent="0.25"/>
    <row r="312" ht="30" hidden="1" customHeight="1" x14ac:dyDescent="0.25"/>
    <row r="313" ht="30" hidden="1" customHeight="1" x14ac:dyDescent="0.25"/>
  </sheetData>
  <mergeCells count="10">
    <mergeCell ref="D7:S7"/>
    <mergeCell ref="B7:C11"/>
    <mergeCell ref="C2:S2"/>
    <mergeCell ref="D8:D11"/>
    <mergeCell ref="E8:I8"/>
    <mergeCell ref="J8:N8"/>
    <mergeCell ref="O8:S8"/>
    <mergeCell ref="O9:S9"/>
    <mergeCell ref="E9:I9"/>
    <mergeCell ref="J9:N9"/>
  </mergeCells>
  <pageMargins left="0.7" right="0.7" top="0.75" bottom="0.75" header="0.3" footer="0.3"/>
  <pageSetup orientation="portrait" r:id="rId1"/>
  <headerFooter>
    <oddHeader>&amp;R&amp;"Century"&amp;8&amp;KE7EC06Gruppo Banco BPM - Uso Interno&amp;1#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ed2217-2cea-422d-ac1c-4db95b677641">
      <Terms xmlns="http://schemas.microsoft.com/office/infopath/2007/PartnerControls"/>
    </lcf76f155ced4ddcb4097134ff3c332f>
    <TaxCatchAll xmlns="52d2b6c7-335b-4006-89e8-832c96807f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57D3D010ADA644807561CBD2EEB5F8" ma:contentTypeVersion="17" ma:contentTypeDescription="Create a new document." ma:contentTypeScope="" ma:versionID="609e4017037d7028cce401521ab41c58">
  <xsd:schema xmlns:xsd="http://www.w3.org/2001/XMLSchema" xmlns:xs="http://www.w3.org/2001/XMLSchema" xmlns:p="http://schemas.microsoft.com/office/2006/metadata/properties" xmlns:ns2="f8ed2217-2cea-422d-ac1c-4db95b677641" xmlns:ns3="52d2b6c7-335b-4006-89e8-832c96807fbd" targetNamespace="http://schemas.microsoft.com/office/2006/metadata/properties" ma:root="true" ma:fieldsID="a688a5b18a666312036790810ed872d2" ns2:_="" ns3:_="">
    <xsd:import namespace="f8ed2217-2cea-422d-ac1c-4db95b677641"/>
    <xsd:import namespace="52d2b6c7-335b-4006-89e8-832c96807f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d2217-2cea-422d-ac1c-4db95b6776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0c10b3f-df7b-4551-a1de-d8dfbc9f56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d2b6c7-335b-4006-89e8-832c96807fb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4d1701c-e186-491e-803d-06ff86807e12}" ma:internalName="TaxCatchAll" ma:showField="CatchAllData" ma:web="52d2b6c7-335b-4006-89e8-832c96807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C901FD-598A-47AF-BA26-B9F3644D41FC}">
  <ds:schemaRefs>
    <ds:schemaRef ds:uri="52d2b6c7-335b-4006-89e8-832c96807fb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8ed2217-2cea-422d-ac1c-4db95b677641"/>
    <ds:schemaRef ds:uri="http://www.w3.org/XML/1998/namespace"/>
    <ds:schemaRef ds:uri="http://purl.org/dc/dcmitype/"/>
  </ds:schemaRefs>
</ds:datastoreItem>
</file>

<file path=customXml/itemProps2.xml><?xml version="1.0" encoding="utf-8"?>
<ds:datastoreItem xmlns:ds="http://schemas.openxmlformats.org/officeDocument/2006/customXml" ds:itemID="{AC6E7129-DBC9-4330-A1E0-64A4213CF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ed2217-2cea-422d-ac1c-4db95b677641"/>
    <ds:schemaRef ds:uri="52d2b6c7-335b-4006-89e8-832c96807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52CDAE-3BA1-4598-B18A-D7AB66566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26</vt:i4>
      </vt:variant>
      <vt:variant>
        <vt:lpstr>Intervalli denominati</vt:lpstr>
      </vt:variant>
      <vt:variant>
        <vt:i4>2</vt:i4>
      </vt:variant>
    </vt:vector>
  </HeadingPairs>
  <TitlesOfParts>
    <vt:vector size="28" baseType="lpstr">
      <vt:lpstr>6. Summary GAR_3112_CRIF_v1</vt:lpstr>
      <vt:lpstr>Estr_T7_3112_CRIF_v1</vt:lpstr>
      <vt:lpstr>7.Mitigating actions_3112_CRIF1</vt:lpstr>
      <vt:lpstr>6. Summary GAR_3112_CRIF_v2</vt:lpstr>
      <vt:lpstr>Estr_T7_3112_CRIF_v2</vt:lpstr>
      <vt:lpstr>7.Mitigating actions_3112_CRIF2</vt:lpstr>
      <vt:lpstr>6. Summary GAR_3112_FINZ_v1</vt:lpstr>
      <vt:lpstr>Estr_T7_3112_FINZ_v1</vt:lpstr>
      <vt:lpstr>7.Mitigating actions_3112_FINZ1</vt:lpstr>
      <vt:lpstr>6. Summary GAR_3112_CRIF_v3</vt:lpstr>
      <vt:lpstr>Estr_T7_3112_CRIF_v3</vt:lpstr>
      <vt:lpstr>7.Mitigating actions_3112_CRIF3</vt:lpstr>
      <vt:lpstr>6. Summary GAR_3112_FINZ_v2</vt:lpstr>
      <vt:lpstr>Estr_T7_3112_FINZ_v2</vt:lpstr>
      <vt:lpstr>7.Mitigating actions_3112_FINZ2</vt:lpstr>
      <vt:lpstr>6. Summary GAR_3112_FINZ_v3</vt:lpstr>
      <vt:lpstr>Estr_T7_3112_FINZ_v3</vt:lpstr>
      <vt:lpstr>7.Mitigating actions_3112_FINZ3</vt:lpstr>
      <vt:lpstr>Index</vt:lpstr>
      <vt:lpstr>0. Sintesi dei KPI</vt:lpstr>
      <vt:lpstr>1.Cov.assets_TURN</vt:lpstr>
      <vt:lpstr>1.Cov.assets_CAPEX</vt:lpstr>
      <vt:lpstr>2.GAR-Sector information_TURN</vt:lpstr>
      <vt:lpstr>2.GAR-Sector information_CAPEX</vt:lpstr>
      <vt:lpstr>3.GAR KPIs Stock_TURNOVER</vt:lpstr>
      <vt:lpstr>3.GAR KPIs Stock_CAPEX</vt:lpstr>
      <vt:lpstr>Estr_T7_3112_FINZ_v1!v3112_1_FINANCE</vt:lpstr>
      <vt:lpstr>Estr_T7_3112_FINZ_v2!v3112_1_FINANCE</vt:lpstr>
    </vt:vector>
  </TitlesOfParts>
  <Company>CRIF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Francia Michele</dc:creator>
  <cp:lastModifiedBy>ANDREA LAMBRI</cp:lastModifiedBy>
  <dcterms:created xsi:type="dcterms:W3CDTF">2023-11-30T12:29:11Z</dcterms:created>
  <dcterms:modified xsi:type="dcterms:W3CDTF">2024-05-15T12:53:51Z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0x0101006857D3D010ADA644807561CBD2EEB5F8</vt:lpwstr>
  </property>
  <property fmtid="{D5CDD505-2E9C-101B-9397-08002B2CF9AE}" pid="3" name="MediaServiceImageTags">
    <vt:lpwstr/>
  </property>
  <property fmtid="{D5CDD505-2E9C-101B-9397-08002B2CF9AE}" pid="4" name="MSIP_Label_3dc11598-21dc-45a5-b378-419655b3caf2_Enabled">
    <vt:lpwstr>true</vt:lpwstr>
  </property>
  <property fmtid="{D5CDD505-2E9C-101B-9397-08002B2CF9AE}" pid="5" name="MSIP_Label_3dc11598-21dc-45a5-b378-419655b3caf2_SetDate">
    <vt:lpwstr>2024-03-19T16:09:09Z</vt:lpwstr>
  </property>
  <property fmtid="{D5CDD505-2E9C-101B-9397-08002B2CF9AE}" pid="6" name="MSIP_Label_3dc11598-21dc-45a5-b378-419655b3caf2_Method">
    <vt:lpwstr>Standard</vt:lpwstr>
  </property>
  <property fmtid="{D5CDD505-2E9C-101B-9397-08002B2CF9AE}" pid="7" name="MSIP_Label_3dc11598-21dc-45a5-b378-419655b3caf2_Name">
    <vt:lpwstr>Uso Interno</vt:lpwstr>
  </property>
  <property fmtid="{D5CDD505-2E9C-101B-9397-08002B2CF9AE}" pid="8" name="MSIP_Label_3dc11598-21dc-45a5-b378-419655b3caf2_SiteId">
    <vt:lpwstr>dfe794a4-c273-408a-92de-2566d5a8e56b</vt:lpwstr>
  </property>
  <property fmtid="{D5CDD505-2E9C-101B-9397-08002B2CF9AE}" pid="9" name="MSIP_Label_3dc11598-21dc-45a5-b378-419655b3caf2_ActionId">
    <vt:lpwstr>4f3d9617-a282-4f02-8a23-682f8e72b559</vt:lpwstr>
  </property>
  <property fmtid="{D5CDD505-2E9C-101B-9397-08002B2CF9AE}" pid="10" name="MSIP_Label_3dc11598-21dc-45a5-b378-419655b3caf2_ContentBits">
    <vt:lpwstr>1</vt:lpwstr>
  </property>
</Properties>
</file>