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une_8708\AREA PRESS RELEASES\schemi CS\excel ita\1Q26\SCHEMI PROTETTI PER SITO\"/>
    </mc:Choice>
  </mc:AlternateContent>
  <xr:revisionPtr revIDLastSave="0" documentId="13_ncr:1_{C8367259-E580-4805-9B40-9FE31CEB0620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SP" sheetId="1" r:id="rId1"/>
    <sheet name="CE" sheetId="2" r:id="rId2"/>
    <sheet name="CE trimestrale" sheetId="6" r:id="rId3"/>
    <sheet name="CE con Anima" sheetId="9" r:id="rId4"/>
  </sheets>
  <definedNames>
    <definedName name="_xlnm.Print_Area" localSheetId="1">CE!$B$1:$I$46</definedName>
    <definedName name="_xlnm.Print_Area" localSheetId="3">'CE con Anima'!#REF!</definedName>
    <definedName name="_xlnm.Print_Area" localSheetId="2">'CE trimestrale'!$A$1:$L$46</definedName>
    <definedName name="_xlnm.Print_Area" localSheetId="0">SP!$B$1:$K$53</definedName>
    <definedName name="CEBILANCIO" localSheetId="2">'CE trimestrale'!$B$1:$M$44</definedName>
    <definedName name="CEBILANCIO">CE!$B$1:$I$44</definedName>
    <definedName name="CEDETTAGLI" localSheetId="2">'CE trimestrale'!#REF!</definedName>
    <definedName name="CEDETTAGLI">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8" i="1"/>
  <c r="D8" i="1"/>
  <c r="D11" i="1"/>
  <c r="D23" i="1" l="1"/>
  <c r="F48" i="1" l="1"/>
  <c r="F31" i="1"/>
  <c r="F28" i="1"/>
  <c r="F43" i="1" s="1"/>
  <c r="F50" i="1" s="1"/>
  <c r="F26" i="1"/>
  <c r="F11" i="1"/>
  <c r="F8" i="1"/>
  <c r="F23" i="1" l="1"/>
  <c r="K45" i="1" l="1"/>
  <c r="I21" i="1" l="1"/>
  <c r="K37" i="1" l="1"/>
  <c r="K33" i="1"/>
  <c r="K32" i="1"/>
  <c r="K15" i="1"/>
  <c r="K46" i="1"/>
  <c r="K38" i="1"/>
  <c r="K36" i="1"/>
  <c r="K35" i="1"/>
  <c r="K34" i="1"/>
  <c r="K30" i="1"/>
  <c r="K29" i="1"/>
  <c r="K21" i="1"/>
  <c r="K20" i="1"/>
  <c r="K19" i="1"/>
  <c r="K18" i="1"/>
  <c r="K17" i="1"/>
  <c r="K16" i="1"/>
  <c r="K14" i="1"/>
  <c r="K13" i="1"/>
  <c r="K12" i="1"/>
  <c r="K10" i="1"/>
  <c r="K9" i="1"/>
  <c r="K7" i="1"/>
  <c r="I46" i="1"/>
  <c r="I45" i="1"/>
  <c r="I38" i="1"/>
  <c r="I37" i="1"/>
  <c r="I36" i="1"/>
  <c r="I35" i="1"/>
  <c r="I34" i="1"/>
  <c r="I33" i="1"/>
  <c r="I32" i="1"/>
  <c r="I30" i="1"/>
  <c r="I29" i="1"/>
  <c r="I20" i="1"/>
  <c r="I19" i="1"/>
  <c r="I18" i="1"/>
  <c r="I17" i="1"/>
  <c r="I16" i="1"/>
  <c r="I15" i="1"/>
  <c r="I14" i="1"/>
  <c r="I13" i="1"/>
  <c r="I12" i="1"/>
  <c r="I10" i="1"/>
  <c r="I9" i="1"/>
  <c r="I7" i="1"/>
  <c r="I41" i="1"/>
  <c r="I40" i="1"/>
  <c r="I39" i="1"/>
  <c r="K39" i="1" l="1"/>
  <c r="K41" i="1"/>
  <c r="D26" i="1" l="1"/>
  <c r="K8" i="1" l="1"/>
  <c r="I31" i="1" l="1"/>
  <c r="K31" i="1"/>
  <c r="I11" i="1"/>
  <c r="K11" i="1"/>
  <c r="I28" i="1"/>
  <c r="K28" i="1"/>
  <c r="I8" i="1"/>
  <c r="I23" i="1" l="1"/>
  <c r="K23" i="1"/>
  <c r="D43" i="1" l="1"/>
  <c r="I43" i="1" l="1"/>
  <c r="K43" i="1"/>
  <c r="D48" i="1" l="1"/>
  <c r="I48" i="1" l="1"/>
  <c r="K48" i="1"/>
  <c r="D50" i="1"/>
  <c r="I50" i="1" l="1"/>
  <c r="K50" i="1"/>
</calcChain>
</file>

<file path=xl/sharedStrings.xml><?xml version="1.0" encoding="utf-8"?>
<sst xmlns="http://schemas.openxmlformats.org/spreadsheetml/2006/main" count="193" uniqueCount="92">
  <si>
    <t>Gruppo BANCO BPM</t>
  </si>
  <si>
    <t>Stato patrimoniale consolidato riclassificato</t>
  </si>
  <si>
    <t xml:space="preserve">   (migliaia di euro)</t>
  </si>
  <si>
    <t xml:space="preserve"> Cassa e disponibilità liquide</t>
  </si>
  <si>
    <t xml:space="preserve"> Altre attività finanziarie</t>
  </si>
  <si>
    <t xml:space="preserve"> Partecipazioni</t>
  </si>
  <si>
    <t xml:space="preserve"> Attività materiali</t>
  </si>
  <si>
    <t xml:space="preserve"> Attività immateriali</t>
  </si>
  <si>
    <t xml:space="preserve"> Attività fiscali</t>
  </si>
  <si>
    <t xml:space="preserve"> Attività non correnti e gruppi di attività in dismissione</t>
  </si>
  <si>
    <t xml:space="preserve"> Altre voci dell'attivo</t>
  </si>
  <si>
    <t xml:space="preserve"> Debiti verso banche</t>
  </si>
  <si>
    <t xml:space="preserve"> Debiti per leasing</t>
  </si>
  <si>
    <t xml:space="preserve"> Fondi del passivo</t>
  </si>
  <si>
    <t xml:space="preserve"> Passività fiscali</t>
  </si>
  <si>
    <t xml:space="preserve"> Altre voci del passivo</t>
  </si>
  <si>
    <t xml:space="preserve"> Patrimonio di pertinenza di terzi</t>
  </si>
  <si>
    <t xml:space="preserve"> Patrimonio netto del Gruppo</t>
  </si>
  <si>
    <t xml:space="preserve"> Patrimonio netto consolidato</t>
  </si>
  <si>
    <t>Variaz.</t>
  </si>
  <si>
    <t>Var. %</t>
  </si>
  <si>
    <t>Margine di interesse</t>
  </si>
  <si>
    <t>Risultato delle partecipazioni valutate a patrimonio netto</t>
  </si>
  <si>
    <t>Commissioni nette</t>
  </si>
  <si>
    <t>Risultato netto finanziario</t>
  </si>
  <si>
    <t>Proventi operativi</t>
  </si>
  <si>
    <t>Spese per il personale</t>
  </si>
  <si>
    <t>Altre spese amministrative</t>
  </si>
  <si>
    <t>Rettifiche di valore nette su attività materiali e immateriali</t>
  </si>
  <si>
    <t>Oneri operativi</t>
  </si>
  <si>
    <t>Risultato della gestione operativa</t>
  </si>
  <si>
    <t>Rettifiche nette su titoli ed altre attività finanziarie</t>
  </si>
  <si>
    <t>Accantonamenti netti ai fondi per rischi ed oneri</t>
  </si>
  <si>
    <t xml:space="preserve"> Passività associate ad attività in dismissione</t>
  </si>
  <si>
    <t xml:space="preserve"> Finanziamenti valutati al costo ammortizzato</t>
  </si>
  <si>
    <t xml:space="preserve"> Altre passività finanziarie valutate al fair value</t>
  </si>
  <si>
    <t>Risultato lordo dell'operatività corrente</t>
  </si>
  <si>
    <t xml:space="preserve">Conto economico consolidato riclassificato </t>
  </si>
  <si>
    <t>Conto economico consolidato riclassificato - Evoluzione trimestrale</t>
  </si>
  <si>
    <t>Utile/Perdita di pertinenza di terzi</t>
  </si>
  <si>
    <t xml:space="preserve"> Totale passività</t>
  </si>
  <si>
    <t xml:space="preserve"> TOTALE ATTIVITÀ</t>
  </si>
  <si>
    <t xml:space="preserve"> TOTALE PASSIVITÀ E PATRIMONIO NETTO</t>
  </si>
  <si>
    <t>Risultato dell'attività assicurativa</t>
  </si>
  <si>
    <t xml:space="preserve"> Risultato netto dell'operatività corrente</t>
  </si>
  <si>
    <r>
      <rPr>
        <b/>
        <sz val="9"/>
        <color rgb="FF000080"/>
        <rFont val="Arial"/>
        <family val="2"/>
      </rPr>
      <t xml:space="preserve">   ATTIVITÀ</t>
    </r>
    <r>
      <rPr>
        <i/>
        <sz val="9"/>
        <color indexed="18"/>
        <rFont val="Arial"/>
        <family val="2"/>
      </rPr>
      <t xml:space="preserve">
   (migliaia di euro)</t>
    </r>
  </si>
  <si>
    <r>
      <rPr>
        <b/>
        <sz val="9"/>
        <color rgb="FF000080"/>
        <rFont val="Arial"/>
        <family val="2"/>
      </rPr>
      <t xml:space="preserve">   PASSIVITÀ E PATRIMONIO NETTO</t>
    </r>
    <r>
      <rPr>
        <i/>
        <sz val="9"/>
        <color indexed="18"/>
        <rFont val="Arial"/>
        <family val="2"/>
      </rPr>
      <t xml:space="preserve">
   (migliaia di euro)</t>
    </r>
  </si>
  <si>
    <t xml:space="preserve">  -  al fair value con impatto a conto economico</t>
  </si>
  <si>
    <t xml:space="preserve">  -  al fair value con impatto sulla redditività complessiva</t>
  </si>
  <si>
    <t xml:space="preserve">  -  al costo ammortizzato</t>
  </si>
  <si>
    <t xml:space="preserve">  -  finanziamenti verso banche</t>
  </si>
  <si>
    <t xml:space="preserve">  -  finanziamenti verso clientela</t>
  </si>
  <si>
    <t xml:space="preserve">  -  debiti verso clientela</t>
  </si>
  <si>
    <t xml:space="preserve"> Attività finanziarie di pertinenza delle imprese
 di assicurazione</t>
  </si>
  <si>
    <t xml:space="preserve">  -  passività finanziarie valutate al fair value delle
     imprese di assicurazione</t>
  </si>
  <si>
    <t xml:space="preserve"> Altre passività finanziarie delle imprese di assicurazione</t>
  </si>
  <si>
    <t xml:space="preserve">  -  passività assicurative</t>
  </si>
  <si>
    <t xml:space="preserve"> Raccolta diretta bancaria:</t>
  </si>
  <si>
    <t xml:space="preserve">  -  titoli e altre passività finanziarie </t>
  </si>
  <si>
    <t>Impatto della variazione del proprio merito creditizio sulle emissioni di certificates (OCR), al netto delle imposte</t>
  </si>
  <si>
    <t>Impatto Monetica, al netto delle imposte</t>
  </si>
  <si>
    <t>Impatti Bancassurance, al netto delle imposte</t>
  </si>
  <si>
    <t>Oneri relativi all'incentivazione all'esodo, al netto delle imposte</t>
  </si>
  <si>
    <t>Oneri di ristrutturazione aziendale, al netto delle imposte</t>
  </si>
  <si>
    <t>Oneri sistemici, al netto delle imposte</t>
  </si>
  <si>
    <t>Impairment su client relationship, avviamenti e partecipazioni</t>
  </si>
  <si>
    <t>Impatto della purchase price allocation (PPA), al netto delle imposte</t>
  </si>
  <si>
    <t>(*) Dati riesposti per omogeneità di confronto.</t>
  </si>
  <si>
    <t>I trim. 2025 (*)</t>
  </si>
  <si>
    <t>Proventi core</t>
  </si>
  <si>
    <t>Costo del credito verso clientela</t>
  </si>
  <si>
    <t>Totale Rettifiche e accantonamenti</t>
  </si>
  <si>
    <t>Imposte sul reddito dell'operatività corrente</t>
  </si>
  <si>
    <t>Utili/Perdite su partecipazioni ed investimenti, al netto delle imposte</t>
  </si>
  <si>
    <t xml:space="preserve"> RISULTATO NETTO</t>
  </si>
  <si>
    <t>II trim. 2025 (*)</t>
  </si>
  <si>
    <t>Impatto rideterminazione quota Anima, al netto delle imposte</t>
  </si>
  <si>
    <t xml:space="preserve"> Raccolta diretta assicurativa</t>
  </si>
  <si>
    <t>IV trim. 2026</t>
  </si>
  <si>
    <t>III trim. 2026</t>
  </si>
  <si>
    <t xml:space="preserve">I trim. 2026 </t>
  </si>
  <si>
    <t xml:space="preserve">II trim. 2026 </t>
  </si>
  <si>
    <t>I trim. 2026</t>
  </si>
  <si>
    <t>IV trim. 2025 (*)</t>
  </si>
  <si>
    <t>III trim. 2025 (*)</t>
  </si>
  <si>
    <t>Altri proventi ed oneri di gestione</t>
  </si>
  <si>
    <t>Risultato della valutazione al fair value delle attività materiali</t>
  </si>
  <si>
    <t>Conto economico consolidato riclassificato confrontato con il conto economico proforma al 31 marzo 2025</t>
  </si>
  <si>
    <t>n.s.</t>
  </si>
  <si>
    <t>I trim. 2025 proforma*</t>
  </si>
  <si>
    <t>N.S.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</si>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</sst>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;\-#,##0;\-"/>
    <numFmt numFmtId="167" formatCode="#,##0.000;\-#,##0.000;\-"/>
    <numFmt numFmtId="168" formatCode="_-[$€-2]\ * #,##0.00_-;\-[$€-2]\ * #,##0.00_-;_-[$€-2]\ * &quot;-&quot;??_-"/>
    <numFmt numFmtId="169" formatCode="0.0_);\(0.0\);0.0_)"/>
    <numFmt numFmtId="170" formatCode="_-* #,##0\ _L_._-;\-* #,##0\ _L_._-;_-* &quot;-&quot;\ _L_._-;_-@_-"/>
    <numFmt numFmtId="171" formatCode="_-* #,##0\ &quot;L.&quot;_-;\-* #,##0\ &quot;L.&quot;_-;_-* &quot;-&quot;\ &quot;L.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indexed="18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i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1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sz val="12"/>
      <name val="Times New Roman"/>
      <family val="1"/>
    </font>
    <font>
      <sz val="8"/>
      <name val="Courier"/>
      <family val="3"/>
    </font>
    <font>
      <b/>
      <sz val="8"/>
      <name val="Courier"/>
      <family val="3"/>
    </font>
    <font>
      <b/>
      <u/>
      <sz val="10"/>
      <name val="Courier"/>
      <family val="3"/>
    </font>
    <font>
      <sz val="10"/>
      <color indexed="12"/>
      <name val="MS Sans Serif"/>
      <family val="2"/>
    </font>
    <font>
      <sz val="10"/>
      <name val="Helv"/>
    </font>
    <font>
      <sz val="11"/>
      <color indexed="8"/>
      <name val="Calibri"/>
      <family val="2"/>
    </font>
    <font>
      <sz val="8.5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0"/>
      <name val="Helv"/>
      <family val="2"/>
    </font>
    <font>
      <sz val="9"/>
      <color theme="1"/>
      <name val="Arial"/>
      <family val="2"/>
    </font>
    <font>
      <b/>
      <sz val="9"/>
      <color rgb="FF000080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8080"/>
        <bgColor indexed="64"/>
      </patternFill>
    </fill>
    <fill>
      <patternFill patternType="darkGray">
        <fgColor indexed="15"/>
        <bgColor indexed="9"/>
      </patternFill>
    </fill>
    <fill>
      <patternFill patternType="lightGray">
        <fgColor indexed="15"/>
        <bgColor indexed="9"/>
      </patternFill>
    </fill>
    <fill>
      <patternFill patternType="lightGray">
        <fgColor indexed="12"/>
      </patternFill>
    </fill>
    <fill>
      <patternFill patternType="darkGray">
        <fgColor indexed="13"/>
        <bgColor indexed="9"/>
      </patternFill>
    </fill>
    <fill>
      <patternFill patternType="lightGray">
        <fgColor indexed="13"/>
        <bgColor indexed="9"/>
      </patternFill>
    </fill>
    <fill>
      <patternFill patternType="solid">
        <fgColor indexed="1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18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/>
      <top style="hair">
        <color rgb="FF000080"/>
      </top>
      <bottom/>
      <diagonal/>
    </border>
    <border>
      <left style="thick">
        <color rgb="FF002060"/>
      </left>
      <right style="thick">
        <color rgb="FF002060"/>
      </right>
      <top style="hair">
        <color rgb="FF000080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/>
      <right/>
      <top/>
      <bottom style="thin">
        <color indexed="18"/>
      </bottom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/>
      <right/>
      <top style="thin">
        <color indexed="18"/>
      </top>
      <bottom style="hair">
        <color indexed="18"/>
      </bottom>
      <diagonal/>
    </border>
    <border>
      <left style="thick">
        <color indexed="18"/>
      </left>
      <right style="thick">
        <color indexed="18"/>
      </right>
      <top style="hair">
        <color indexed="18"/>
      </top>
      <bottom/>
      <diagonal/>
    </border>
    <border>
      <left/>
      <right/>
      <top style="hair">
        <color indexed="18"/>
      </top>
      <bottom/>
      <diagonal/>
    </border>
    <border>
      <left/>
      <right/>
      <top style="hair">
        <color rgb="FF002060"/>
      </top>
      <bottom/>
      <diagonal/>
    </border>
    <border>
      <left style="thick">
        <color indexed="18"/>
      </left>
      <right style="thick">
        <color indexed="18"/>
      </right>
      <top style="hair">
        <color rgb="FF002060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0" fontId="2" fillId="0" borderId="0" applyFont="0" applyFill="0" applyBorder="0" applyAlignment="0" applyProtection="0"/>
    <xf numFmtId="0" fontId="2" fillId="0" borderId="0"/>
    <xf numFmtId="0" fontId="6" fillId="0" borderId="0"/>
    <xf numFmtId="0" fontId="14" fillId="0" borderId="15" applyNumberFormat="0" applyFill="0" applyAlignment="0" applyProtection="0"/>
    <xf numFmtId="0" fontId="15" fillId="0" borderId="0"/>
    <xf numFmtId="0" fontId="2" fillId="4" borderId="16" applyNumberFormat="0" applyFont="0" applyAlignment="0" applyProtection="0">
      <alignment wrapText="1"/>
    </xf>
    <xf numFmtId="0" fontId="2" fillId="5" borderId="16" applyNumberFormat="0" applyFont="0" applyAlignment="0" applyProtection="0"/>
    <xf numFmtId="0" fontId="6" fillId="0" borderId="0">
      <alignment horizontal="center" wrapText="1"/>
      <protection hidden="1"/>
    </xf>
    <xf numFmtId="0" fontId="16" fillId="6" borderId="0">
      <alignment horizontal="center" vertical="center" wrapText="1"/>
    </xf>
    <xf numFmtId="168" fontId="17" fillId="0" borderId="0" applyFont="0" applyFill="0" applyBorder="0" applyAlignment="0" applyProtection="0"/>
    <xf numFmtId="0" fontId="2" fillId="7" borderId="16" applyNumberFormat="0" applyFont="0" applyAlignment="0" applyProtection="0"/>
    <xf numFmtId="0" fontId="2" fillId="8" borderId="16" applyNumberFormat="0" applyFont="0" applyAlignment="0" applyProtection="0"/>
    <xf numFmtId="0" fontId="18" fillId="0" borderId="0" applyNumberFormat="0">
      <alignment horizontal="right"/>
    </xf>
    <xf numFmtId="0" fontId="19" fillId="0" borderId="0" applyNumberFormat="0">
      <alignment horizontal="right"/>
    </xf>
    <xf numFmtId="0" fontId="19" fillId="0" borderId="0" applyNumberFormat="0">
      <alignment horizontal="left"/>
    </xf>
    <xf numFmtId="0" fontId="18" fillId="0" borderId="0" applyNumberFormat="0">
      <alignment horizontal="left"/>
    </xf>
    <xf numFmtId="0" fontId="20" fillId="0" borderId="0" applyNumberFormat="0">
      <alignment horizontal="left" vertical="top"/>
    </xf>
    <xf numFmtId="10" fontId="21" fillId="0" borderId="0">
      <protection locked="0"/>
    </xf>
    <xf numFmtId="15" fontId="21" fillId="0" borderId="0">
      <protection locked="0"/>
    </xf>
    <xf numFmtId="2" fontId="21" fillId="0" borderId="17">
      <protection locked="0"/>
    </xf>
    <xf numFmtId="0" fontId="21" fillId="0" borderId="0">
      <protection locked="0"/>
    </xf>
    <xf numFmtId="169" fontId="6" fillId="0" borderId="0" applyFill="0" applyBorder="0">
      <alignment horizontal="right"/>
      <protection locked="0"/>
    </xf>
    <xf numFmtId="0" fontId="13" fillId="9" borderId="18">
      <alignment horizontal="left" vertical="center" wrapText="1"/>
    </xf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24" fillId="0" borderId="0">
      <alignment horizontal="right"/>
    </xf>
    <xf numFmtId="0" fontId="25" fillId="0" borderId="0"/>
    <xf numFmtId="0" fontId="26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1" fillId="0" borderId="0"/>
    <xf numFmtId="0" fontId="6" fillId="10" borderId="19" applyNumberFormat="0" applyFont="0" applyAlignment="0" applyProtection="0"/>
    <xf numFmtId="9" fontId="6" fillId="0" borderId="0" applyFont="0" applyFill="0" applyBorder="0" applyAlignment="0" applyProtection="0"/>
    <xf numFmtId="0" fontId="27" fillId="0" borderId="0"/>
    <xf numFmtId="0" fontId="6" fillId="0" borderId="0" applyBorder="0"/>
    <xf numFmtId="171" fontId="2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 applyAlignment="1">
      <alignment vertical="center"/>
    </xf>
    <xf numFmtId="166" fontId="0" fillId="0" borderId="0" xfId="0" applyNumberFormat="1"/>
    <xf numFmtId="165" fontId="0" fillId="0" borderId="0" xfId="0" applyNumberFormat="1"/>
    <xf numFmtId="0" fontId="5" fillId="0" borderId="0" xfId="3" applyFont="1" applyAlignment="1">
      <alignment vertical="center"/>
    </xf>
    <xf numFmtId="166" fontId="6" fillId="0" borderId="0" xfId="4" applyNumberFormat="1" applyFont="1" applyFill="1" applyBorder="1" applyAlignment="1" applyProtection="1">
      <alignment horizontal="right" vertical="center"/>
    </xf>
    <xf numFmtId="14" fontId="3" fillId="0" borderId="0" xfId="2" applyNumberFormat="1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Continuous" vertical="center"/>
    </xf>
    <xf numFmtId="14" fontId="7" fillId="0" borderId="1" xfId="2" applyNumberFormat="1" applyFont="1" applyBorder="1" applyAlignment="1">
      <alignment horizontal="left" vertical="center" wrapText="1"/>
    </xf>
    <xf numFmtId="14" fontId="3" fillId="2" borderId="2" xfId="5" applyNumberFormat="1" applyFont="1" applyFill="1" applyBorder="1" applyAlignment="1">
      <alignment horizontal="center" vertical="center" wrapText="1"/>
    </xf>
    <xf numFmtId="14" fontId="3" fillId="2" borderId="1" xfId="5" applyNumberFormat="1" applyFont="1" applyFill="1" applyBorder="1" applyAlignment="1">
      <alignment horizontal="center" vertical="center" wrapText="1"/>
    </xf>
    <xf numFmtId="14" fontId="8" fillId="0" borderId="3" xfId="2" applyNumberFormat="1" applyFont="1" applyBorder="1" applyAlignment="1">
      <alignment horizontal="left" vertical="center" wrapText="1"/>
    </xf>
    <xf numFmtId="14" fontId="3" fillId="2" borderId="4" xfId="5" quotePrefix="1" applyNumberFormat="1" applyFont="1" applyFill="1" applyBorder="1" applyAlignment="1">
      <alignment vertical="center" wrapText="1"/>
    </xf>
    <xf numFmtId="14" fontId="3" fillId="2" borderId="3" xfId="5" quotePrefix="1" applyNumberFormat="1" applyFont="1" applyFill="1" applyBorder="1" applyAlignment="1">
      <alignment vertical="center" wrapText="1"/>
    </xf>
    <xf numFmtId="14" fontId="3" fillId="0" borderId="3" xfId="5" quotePrefix="1" applyNumberFormat="1" applyFont="1" applyBorder="1" applyAlignment="1">
      <alignment vertical="center" wrapText="1"/>
    </xf>
    <xf numFmtId="165" fontId="3" fillId="0" borderId="3" xfId="5" quotePrefix="1" applyNumberFormat="1" applyFont="1" applyBorder="1" applyAlignment="1">
      <alignment vertical="center" wrapText="1"/>
    </xf>
    <xf numFmtId="0" fontId="6" fillId="0" borderId="0" xfId="2" applyFont="1" applyAlignment="1">
      <alignment horizontal="left" vertical="center"/>
    </xf>
    <xf numFmtId="166" fontId="6" fillId="2" borderId="5" xfId="4" applyNumberFormat="1" applyFont="1" applyFill="1" applyBorder="1" applyAlignment="1" applyProtection="1">
      <alignment horizontal="right" vertical="center"/>
    </xf>
    <xf numFmtId="166" fontId="6" fillId="2" borderId="0" xfId="4" applyNumberFormat="1" applyFont="1" applyFill="1" applyBorder="1" applyAlignment="1" applyProtection="1">
      <alignment horizontal="right"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8" fillId="0" borderId="0" xfId="2" applyFont="1" applyAlignment="1">
      <alignment horizontal="left" vertical="center"/>
    </xf>
    <xf numFmtId="167" fontId="8" fillId="0" borderId="5" xfId="4" applyNumberFormat="1" applyFont="1" applyFill="1" applyBorder="1" applyAlignment="1" applyProtection="1">
      <alignment horizontal="right" vertical="center"/>
    </xf>
    <xf numFmtId="167" fontId="8" fillId="0" borderId="0" xfId="4" applyNumberFormat="1" applyFont="1" applyFill="1" applyBorder="1" applyAlignment="1" applyProtection="1">
      <alignment horizontal="right" vertical="center"/>
    </xf>
    <xf numFmtId="166" fontId="8" fillId="0" borderId="0" xfId="4" applyNumberFormat="1" applyFont="1" applyFill="1" applyBorder="1" applyAlignment="1" applyProtection="1">
      <alignment horizontal="right" vertical="center"/>
    </xf>
    <xf numFmtId="165" fontId="8" fillId="0" borderId="0" xfId="1" applyNumberFormat="1" applyFont="1" applyFill="1" applyBorder="1" applyAlignment="1" applyProtection="1">
      <alignment horizontal="right" vertical="center"/>
    </xf>
    <xf numFmtId="3" fontId="9" fillId="3" borderId="0" xfId="2" applyNumberFormat="1" applyFont="1" applyFill="1" applyAlignment="1">
      <alignment horizontal="left" vertical="center"/>
    </xf>
    <xf numFmtId="166" fontId="9" fillId="3" borderId="5" xfId="2" applyNumberFormat="1" applyFont="1" applyFill="1" applyBorder="1" applyAlignment="1">
      <alignment vertical="center"/>
    </xf>
    <xf numFmtId="166" fontId="9" fillId="3" borderId="0" xfId="2" applyNumberFormat="1" applyFont="1" applyFill="1" applyAlignment="1">
      <alignment vertical="center"/>
    </xf>
    <xf numFmtId="165" fontId="9" fillId="3" borderId="0" xfId="1" applyNumberFormat="1" applyFont="1" applyFill="1" applyBorder="1" applyAlignment="1" applyProtection="1">
      <alignment vertical="center"/>
    </xf>
    <xf numFmtId="0" fontId="6" fillId="0" borderId="0" xfId="2" applyFont="1" applyAlignment="1">
      <alignment horizontal="left" vertical="center" wrapText="1"/>
    </xf>
    <xf numFmtId="3" fontId="8" fillId="0" borderId="6" xfId="2" applyNumberFormat="1" applyFont="1" applyBorder="1" applyAlignment="1">
      <alignment horizontal="left" vertical="center"/>
    </xf>
    <xf numFmtId="167" fontId="8" fillId="0" borderId="7" xfId="2" applyNumberFormat="1" applyFont="1" applyBorder="1" applyAlignment="1">
      <alignment vertical="center"/>
    </xf>
    <xf numFmtId="167" fontId="8" fillId="0" borderId="6" xfId="2" applyNumberFormat="1" applyFont="1" applyBorder="1" applyAlignment="1">
      <alignment vertical="center"/>
    </xf>
    <xf numFmtId="166" fontId="8" fillId="0" borderId="6" xfId="2" applyNumberFormat="1" applyFont="1" applyBorder="1" applyAlignment="1">
      <alignment vertical="center"/>
    </xf>
    <xf numFmtId="165" fontId="8" fillId="0" borderId="6" xfId="1" applyNumberFormat="1" applyFont="1" applyBorder="1" applyAlignment="1" applyProtection="1">
      <alignment vertical="center"/>
    </xf>
    <xf numFmtId="0" fontId="10" fillId="0" borderId="0" xfId="0" applyFont="1"/>
    <xf numFmtId="166" fontId="6" fillId="2" borderId="8" xfId="4" applyNumberFormat="1" applyFont="1" applyFill="1" applyBorder="1" applyAlignment="1" applyProtection="1">
      <alignment horizontal="right" vertical="center"/>
    </xf>
    <xf numFmtId="166" fontId="8" fillId="0" borderId="8" xfId="4" applyNumberFormat="1" applyFont="1" applyFill="1" applyBorder="1" applyAlignment="1" applyProtection="1">
      <alignment horizontal="right" vertical="center"/>
    </xf>
    <xf numFmtId="166" fontId="9" fillId="3" borderId="8" xfId="2" applyNumberFormat="1" applyFont="1" applyFill="1" applyBorder="1" applyAlignment="1">
      <alignment vertical="center"/>
    </xf>
    <xf numFmtId="167" fontId="8" fillId="0" borderId="9" xfId="2" applyNumberFormat="1" applyFont="1" applyBorder="1" applyAlignment="1">
      <alignment vertical="center"/>
    </xf>
    <xf numFmtId="0" fontId="0" fillId="0" borderId="0" xfId="0" applyAlignment="1">
      <alignment wrapText="1"/>
    </xf>
    <xf numFmtId="14" fontId="7" fillId="0" borderId="10" xfId="2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3" fillId="0" borderId="1" xfId="5" applyNumberFormat="1" applyFont="1" applyBorder="1" applyAlignment="1">
      <alignment horizontal="center" vertical="center" wrapText="1"/>
    </xf>
    <xf numFmtId="0" fontId="12" fillId="0" borderId="0" xfId="6" applyFont="1" applyAlignment="1">
      <alignment vertical="center"/>
    </xf>
    <xf numFmtId="166" fontId="12" fillId="2" borderId="11" xfId="4" applyNumberFormat="1" applyFont="1" applyFill="1" applyBorder="1" applyAlignment="1" applyProtection="1">
      <alignment horizontal="right" vertical="center"/>
    </xf>
    <xf numFmtId="166" fontId="12" fillId="0" borderId="12" xfId="4" applyNumberFormat="1" applyFont="1" applyFill="1" applyBorder="1" applyAlignment="1" applyProtection="1">
      <alignment horizontal="right" vertical="center"/>
    </xf>
    <xf numFmtId="166" fontId="12" fillId="2" borderId="12" xfId="4" applyNumberFormat="1" applyFont="1" applyFill="1" applyBorder="1" applyAlignment="1" applyProtection="1">
      <alignment horizontal="right" vertical="center"/>
    </xf>
    <xf numFmtId="165" fontId="12" fillId="0" borderId="12" xfId="4" applyNumberFormat="1" applyFont="1" applyFill="1" applyBorder="1" applyAlignment="1" applyProtection="1">
      <alignment horizontal="right" vertical="center" wrapText="1"/>
    </xf>
    <xf numFmtId="165" fontId="6" fillId="0" borderId="0" xfId="1" applyNumberFormat="1" applyFont="1" applyFill="1" applyBorder="1" applyAlignment="1" applyProtection="1">
      <alignment horizontal="right" vertical="center" wrapText="1"/>
    </xf>
    <xf numFmtId="0" fontId="8" fillId="0" borderId="13" xfId="2" applyFont="1" applyBorder="1" applyAlignment="1">
      <alignment horizontal="left" vertical="center"/>
    </xf>
    <xf numFmtId="166" fontId="8" fillId="2" borderId="14" xfId="4" applyNumberFormat="1" applyFont="1" applyFill="1" applyBorder="1" applyAlignment="1" applyProtection="1">
      <alignment horizontal="right" vertical="center"/>
    </xf>
    <xf numFmtId="166" fontId="8" fillId="0" borderId="13" xfId="4" applyNumberFormat="1" applyFont="1" applyFill="1" applyBorder="1" applyAlignment="1" applyProtection="1">
      <alignment horizontal="right" vertical="center"/>
    </xf>
    <xf numFmtId="166" fontId="8" fillId="2" borderId="13" xfId="4" applyNumberFormat="1" applyFont="1" applyFill="1" applyBorder="1" applyAlignment="1" applyProtection="1">
      <alignment horizontal="right" vertical="center"/>
    </xf>
    <xf numFmtId="165" fontId="8" fillId="0" borderId="13" xfId="1" applyNumberFormat="1" applyFont="1" applyFill="1" applyBorder="1" applyAlignment="1" applyProtection="1">
      <alignment horizontal="right" vertical="center" wrapText="1"/>
    </xf>
    <xf numFmtId="165" fontId="8" fillId="0" borderId="0" xfId="1" applyNumberFormat="1" applyFont="1" applyFill="1" applyBorder="1" applyAlignment="1" applyProtection="1">
      <alignment horizontal="right" vertical="center" wrapText="1"/>
    </xf>
    <xf numFmtId="165" fontId="9" fillId="3" borderId="0" xfId="1" applyNumberFormat="1" applyFont="1" applyFill="1" applyBorder="1" applyAlignment="1" applyProtection="1">
      <alignment vertical="center" wrapText="1"/>
    </xf>
    <xf numFmtId="0" fontId="28" fillId="0" borderId="0" xfId="0" applyFont="1"/>
    <xf numFmtId="165" fontId="9" fillId="3" borderId="0" xfId="1" applyNumberFormat="1" applyFont="1" applyFill="1" applyBorder="1" applyAlignment="1" applyProtection="1">
      <alignment horizontal="right" vertical="center" wrapText="1"/>
    </xf>
    <xf numFmtId="164" fontId="0" fillId="0" borderId="0" xfId="43" applyFont="1"/>
    <xf numFmtId="0" fontId="31" fillId="0" borderId="0" xfId="0" applyFont="1" applyAlignment="1">
      <alignment vertical="center" wrapText="1"/>
    </xf>
    <xf numFmtId="14" fontId="3" fillId="2" borderId="1" xfId="5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7" fontId="8" fillId="0" borderId="6" xfId="2" applyNumberFormat="1" applyFont="1" applyBorder="1" applyAlignment="1">
      <alignment vertical="center" wrapText="1"/>
    </xf>
    <xf numFmtId="166" fontId="32" fillId="0" borderId="0" xfId="0" applyNumberFormat="1" applyFont="1"/>
    <xf numFmtId="0" fontId="32" fillId="0" borderId="0" xfId="0" applyFont="1"/>
    <xf numFmtId="0" fontId="6" fillId="11" borderId="0" xfId="2" applyFont="1" applyFill="1" applyAlignment="1">
      <alignment horizontal="left" vertical="center" wrapText="1"/>
    </xf>
    <xf numFmtId="0" fontId="30" fillId="0" borderId="0" xfId="2" applyFont="1" applyAlignment="1">
      <alignment horizontal="justify" vertical="center" wrapText="1"/>
    </xf>
    <xf numFmtId="0" fontId="11" fillId="0" borderId="0" xfId="2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</cellXfs>
  <cellStyles count="44">
    <cellStyle name="_Table" xfId="7" xr:uid="{00000000-0005-0000-0000-000000000000}"/>
    <cellStyle name="Availability" xfId="8" xr:uid="{00000000-0005-0000-0000-000001000000}"/>
    <cellStyle name="azzurro" xfId="9" xr:uid="{00000000-0005-0000-0000-000002000000}"/>
    <cellStyle name="azzurro chiaro" xfId="10" xr:uid="{00000000-0005-0000-0000-000003000000}"/>
    <cellStyle name="ColHeading" xfId="11" xr:uid="{00000000-0005-0000-0000-000004000000}"/>
    <cellStyle name="Company" xfId="12" xr:uid="{00000000-0005-0000-0000-000005000000}"/>
    <cellStyle name="Euro" xfId="13" xr:uid="{00000000-0005-0000-0000-000006000000}"/>
    <cellStyle name="giallo" xfId="14" xr:uid="{00000000-0005-0000-0000-000007000000}"/>
    <cellStyle name="giallo chiaro" xfId="15" xr:uid="{00000000-0005-0000-0000-000008000000}"/>
    <cellStyle name="GWN Table Body" xfId="16" xr:uid="{00000000-0005-0000-0000-000009000000}"/>
    <cellStyle name="GWN Table Header" xfId="17" xr:uid="{00000000-0005-0000-0000-00000A000000}"/>
    <cellStyle name="GWN Table Left Header" xfId="18" xr:uid="{00000000-0005-0000-0000-00000B000000}"/>
    <cellStyle name="GWN Table Note" xfId="19" xr:uid="{00000000-0005-0000-0000-00000C000000}"/>
    <cellStyle name="GWN Table Title" xfId="20" xr:uid="{00000000-0005-0000-0000-00000D000000}"/>
    <cellStyle name="Input%" xfId="21" xr:uid="{00000000-0005-0000-0000-00000E000000}"/>
    <cellStyle name="InputDate" xfId="22" xr:uid="{00000000-0005-0000-0000-00000F000000}"/>
    <cellStyle name="InputDecimal" xfId="23" xr:uid="{00000000-0005-0000-0000-000010000000}"/>
    <cellStyle name="InputValue" xfId="24" xr:uid="{00000000-0005-0000-0000-000011000000}"/>
    <cellStyle name="Item_One" xfId="25" xr:uid="{00000000-0005-0000-0000-000012000000}"/>
    <cellStyle name="ItemTypeClass" xfId="26" xr:uid="{00000000-0005-0000-0000-000013000000}"/>
    <cellStyle name="Migliaia" xfId="43" builtinId="3"/>
    <cellStyle name="Migliaia (0)_ 31.12.96" xfId="27" xr:uid="{00000000-0005-0000-0000-000014000000}"/>
    <cellStyle name="Migliaia 2" xfId="28" xr:uid="{00000000-0005-0000-0000-000015000000}"/>
    <cellStyle name="Migliaia 3" xfId="29" xr:uid="{00000000-0005-0000-0000-000016000000}"/>
    <cellStyle name="Migliaia_10. Relazione - Tabelle 2003 09" xfId="4" xr:uid="{00000000-0005-0000-0000-000017000000}"/>
    <cellStyle name="Models" xfId="30" xr:uid="{00000000-0005-0000-0000-000018000000}"/>
    <cellStyle name="Non_definito" xfId="31" xr:uid="{00000000-0005-0000-0000-000019000000}"/>
    <cellStyle name="Normal - Style1" xfId="32" xr:uid="{00000000-0005-0000-0000-00001A000000}"/>
    <cellStyle name="Normale" xfId="0" builtinId="0"/>
    <cellStyle name="Normale 2" xfId="33" xr:uid="{00000000-0005-0000-0000-00001C000000}"/>
    <cellStyle name="Normale 3" xfId="34" xr:uid="{00000000-0005-0000-0000-00001D000000}"/>
    <cellStyle name="Normale 4" xfId="35" xr:uid="{00000000-0005-0000-0000-00001E000000}"/>
    <cellStyle name="Normale 5" xfId="36" xr:uid="{00000000-0005-0000-0000-00001F000000}"/>
    <cellStyle name="Normale 6" xfId="37" xr:uid="{00000000-0005-0000-0000-000020000000}"/>
    <cellStyle name="Normale_01. Bilancio 2001 12 " xfId="5" xr:uid="{00000000-0005-0000-0000-000021000000}"/>
    <cellStyle name="Normale_06. Principali società CE (mensile) 2002 04a 2" xfId="3" xr:uid="{00000000-0005-0000-0000-000022000000}"/>
    <cellStyle name="Normale_09. Società prodotto 2001 12" xfId="6" xr:uid="{00000000-0005-0000-0000-000023000000}"/>
    <cellStyle name="Normale_10. Relazione - Tabelle 2003 09" xfId="2" xr:uid="{00000000-0005-0000-0000-000024000000}"/>
    <cellStyle name="Nota 2" xfId="38" xr:uid="{00000000-0005-0000-0000-000025000000}"/>
    <cellStyle name="Percentuale" xfId="1" builtinId="5"/>
    <cellStyle name="Percentuale 2" xfId="39" xr:uid="{00000000-0005-0000-0000-000027000000}"/>
    <cellStyle name="Stile 1" xfId="40" xr:uid="{00000000-0005-0000-0000-000028000000}"/>
    <cellStyle name="Titles" xfId="41" xr:uid="{00000000-0005-0000-0000-000029000000}"/>
    <cellStyle name="Valuta (0)_ 31.12.96" xfId="42" xr:uid="{00000000-0005-0000-0000-00002A000000}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I53"/>
  <sheetViews>
    <sheetView showGridLines="0" tabSelected="1" zoomScale="115" zoomScaleNormal="115" workbookViewId="0">
      <selection activeCell="B1" sqref="B1:K51"/>
    </sheetView>
  </sheetViews>
  <sheetFormatPr defaultRowHeight="15" x14ac:dyDescent="0.25"/>
  <cols>
    <col min="1" max="1" width="1.7109375" customWidth="1"/>
    <col min="2" max="2" width="51.28515625" customWidth="1"/>
    <col min="3" max="3" width="0.7109375" customWidth="1"/>
    <col min="4" max="4" width="12.5703125" customWidth="1"/>
    <col min="5" max="5" width="0.7109375" customWidth="1"/>
    <col min="6" max="6" width="13" customWidth="1"/>
    <col min="7" max="8" width="0.7109375" customWidth="1"/>
    <col min="9" max="9" width="12" customWidth="1"/>
    <col min="10" max="10" width="0.7109375" customWidth="1"/>
    <col min="11" max="11" width="8.7109375" style="3" customWidth="1"/>
    <col min="13" max="13" width="17.85546875" bestFit="1" customWidth="1"/>
  </cols>
  <sheetData>
    <row r="1" spans="1:61" ht="18" x14ac:dyDescent="0.25">
      <c r="B1" s="1" t="s">
        <v>0</v>
      </c>
      <c r="F1" s="2"/>
    </row>
    <row r="2" spans="1:61" ht="5.0999999999999996" customHeight="1" x14ac:dyDescent="0.25">
      <c r="A2" s="6"/>
      <c r="B2" s="4"/>
      <c r="D2" s="6"/>
      <c r="E2" s="6"/>
      <c r="F2" s="6"/>
      <c r="G2" s="6"/>
      <c r="H2" s="6"/>
      <c r="I2" s="6"/>
      <c r="K2" s="6"/>
      <c r="L2" s="6"/>
      <c r="M2" s="6"/>
      <c r="O2" s="6"/>
      <c r="P2" s="6"/>
      <c r="Q2" s="6"/>
      <c r="R2" s="6"/>
      <c r="T2" s="6"/>
      <c r="U2" s="6"/>
      <c r="V2" s="6"/>
      <c r="W2" s="6"/>
      <c r="Y2" s="6"/>
      <c r="Z2" s="6"/>
      <c r="AA2" s="6"/>
      <c r="AB2" s="6"/>
      <c r="AD2" s="6"/>
      <c r="AE2" s="6"/>
      <c r="AF2" s="6"/>
      <c r="AG2" s="6"/>
      <c r="AI2" s="8"/>
      <c r="AJ2" s="8"/>
      <c r="AK2" s="8"/>
      <c r="AL2" s="8"/>
      <c r="AN2" s="8"/>
      <c r="AO2" s="8"/>
      <c r="AP2" s="8"/>
      <c r="AQ2" s="6"/>
      <c r="AR2" s="6"/>
      <c r="AS2" s="6"/>
      <c r="AT2" s="6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6"/>
      <c r="BI2" s="6"/>
    </row>
    <row r="3" spans="1:61" ht="15.75" x14ac:dyDescent="0.25">
      <c r="B3" s="4" t="s">
        <v>1</v>
      </c>
      <c r="D3" s="5"/>
      <c r="F3" s="6"/>
      <c r="I3" s="6"/>
      <c r="K3" s="7"/>
    </row>
    <row r="4" spans="1:61" ht="5.0999999999999996" customHeight="1" thickBot="1" x14ac:dyDescent="0.3">
      <c r="A4" s="6"/>
      <c r="B4" s="4"/>
      <c r="D4" s="6"/>
      <c r="E4" s="6"/>
      <c r="F4" s="6"/>
      <c r="G4" s="6"/>
      <c r="H4" s="6"/>
      <c r="I4" s="6"/>
      <c r="K4" s="6"/>
      <c r="L4" s="6"/>
      <c r="M4" s="6"/>
      <c r="O4" s="6"/>
      <c r="P4" s="6"/>
      <c r="Q4" s="6"/>
      <c r="R4" s="6"/>
      <c r="T4" s="6"/>
      <c r="U4" s="6"/>
      <c r="V4" s="6"/>
      <c r="W4" s="6"/>
      <c r="Y4" s="6"/>
      <c r="Z4" s="6"/>
      <c r="AA4" s="6"/>
      <c r="AB4" s="6"/>
      <c r="AD4" s="6"/>
      <c r="AE4" s="6"/>
      <c r="AF4" s="6"/>
      <c r="AG4" s="6"/>
      <c r="AI4" s="8"/>
      <c r="AJ4" s="8"/>
      <c r="AK4" s="8"/>
      <c r="AL4" s="8"/>
      <c r="AN4" s="8"/>
      <c r="AO4" s="8"/>
      <c r="AP4" s="8"/>
      <c r="AQ4" s="6"/>
      <c r="AR4" s="6"/>
      <c r="AS4" s="6"/>
      <c r="AT4" s="6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6"/>
      <c r="BI4" s="6"/>
    </row>
    <row r="5" spans="1:61" ht="24.75" thickTop="1" x14ac:dyDescent="0.25">
      <c r="A5" s="6"/>
      <c r="B5" s="9" t="s">
        <v>45</v>
      </c>
      <c r="D5" s="10">
        <v>46112</v>
      </c>
      <c r="E5" s="6"/>
      <c r="F5" s="11">
        <v>46022</v>
      </c>
      <c r="G5" s="6"/>
      <c r="H5" s="6"/>
      <c r="I5" s="45" t="s">
        <v>19</v>
      </c>
      <c r="J5" s="44"/>
      <c r="K5" s="45" t="s">
        <v>20</v>
      </c>
    </row>
    <row r="6" spans="1:61" ht="5.0999999999999996" customHeight="1" x14ac:dyDescent="0.25">
      <c r="A6" s="6"/>
      <c r="B6" s="12"/>
      <c r="D6" s="13"/>
      <c r="E6" s="6"/>
      <c r="F6" s="14"/>
      <c r="G6" s="6"/>
      <c r="H6" s="6"/>
      <c r="I6" s="15"/>
      <c r="K6" s="16"/>
    </row>
    <row r="7" spans="1:61" s="21" customFormat="1" ht="15" customHeight="1" x14ac:dyDescent="0.25">
      <c r="A7" s="6"/>
      <c r="B7" s="17" t="s">
        <v>3</v>
      </c>
      <c r="C7"/>
      <c r="D7" s="18">
        <v>3794071</v>
      </c>
      <c r="E7" s="6"/>
      <c r="F7" s="19">
        <v>5606509</v>
      </c>
      <c r="G7" s="6"/>
      <c r="H7" s="6"/>
      <c r="I7" s="5">
        <f t="shared" ref="I7:I20" si="0">D7-F7</f>
        <v>-1812438</v>
      </c>
      <c r="J7"/>
      <c r="K7" s="51">
        <f t="shared" ref="K7:K21" si="1">IF((D7/F7)&gt;500%,"N.S.",D7/F7-1)</f>
        <v>-0.32327389468205614</v>
      </c>
      <c r="M7" s="61"/>
      <c r="N7"/>
    </row>
    <row r="8" spans="1:61" s="21" customFormat="1" ht="15" customHeight="1" x14ac:dyDescent="0.25">
      <c r="A8" s="6"/>
      <c r="B8" s="17" t="s">
        <v>34</v>
      </c>
      <c r="C8"/>
      <c r="D8" s="18">
        <f>SUBTOTAL(9,D9:D10)</f>
        <v>104407127</v>
      </c>
      <c r="E8" s="6"/>
      <c r="F8" s="19">
        <f>SUBTOTAL(9,F9:F10)</f>
        <v>103612461</v>
      </c>
      <c r="G8" s="6"/>
      <c r="H8" s="6"/>
      <c r="I8" s="5">
        <f t="shared" si="0"/>
        <v>794666</v>
      </c>
      <c r="J8"/>
      <c r="K8" s="51">
        <f t="shared" si="1"/>
        <v>7.6695987367774165E-3</v>
      </c>
      <c r="M8" s="61"/>
      <c r="N8"/>
    </row>
    <row r="9" spans="1:61" s="21" customFormat="1" ht="15" customHeight="1" x14ac:dyDescent="0.25">
      <c r="A9"/>
      <c r="B9" s="17" t="s">
        <v>50</v>
      </c>
      <c r="C9"/>
      <c r="D9" s="18">
        <v>3874779</v>
      </c>
      <c r="E9"/>
      <c r="F9" s="19">
        <v>3898893</v>
      </c>
      <c r="G9"/>
      <c r="H9"/>
      <c r="I9" s="5">
        <f t="shared" si="0"/>
        <v>-24114</v>
      </c>
      <c r="J9"/>
      <c r="K9" s="51">
        <f t="shared" si="1"/>
        <v>-6.1848324639840468E-3</v>
      </c>
      <c r="M9" s="61"/>
      <c r="N9"/>
    </row>
    <row r="10" spans="1:61" s="21" customFormat="1" ht="15" customHeight="1" x14ac:dyDescent="0.25">
      <c r="A10"/>
      <c r="B10" s="17" t="s">
        <v>51</v>
      </c>
      <c r="C10"/>
      <c r="D10" s="18">
        <v>100532348</v>
      </c>
      <c r="E10"/>
      <c r="F10" s="19">
        <v>99713568</v>
      </c>
      <c r="G10"/>
      <c r="H10"/>
      <c r="I10" s="5">
        <f t="shared" si="0"/>
        <v>818780</v>
      </c>
      <c r="J10"/>
      <c r="K10" s="51">
        <f t="shared" si="1"/>
        <v>8.2113198476660987E-3</v>
      </c>
      <c r="M10" s="61"/>
      <c r="N10"/>
    </row>
    <row r="11" spans="1:61" s="21" customFormat="1" ht="15" customHeight="1" x14ac:dyDescent="0.25">
      <c r="A11"/>
      <c r="B11" s="17" t="s">
        <v>4</v>
      </c>
      <c r="C11"/>
      <c r="D11" s="18">
        <f t="shared" ref="D11" si="2">SUBTOTAL(9,D12:D14)</f>
        <v>69587284</v>
      </c>
      <c r="E11"/>
      <c r="F11" s="19">
        <f t="shared" ref="F11" si="3">SUBTOTAL(9,F12:F14)</f>
        <v>62747309</v>
      </c>
      <c r="G11"/>
      <c r="H11"/>
      <c r="I11" s="5">
        <f t="shared" si="0"/>
        <v>6839975</v>
      </c>
      <c r="J11"/>
      <c r="K11" s="20">
        <f t="shared" si="1"/>
        <v>0.1090082604179885</v>
      </c>
      <c r="M11" s="61"/>
      <c r="N11"/>
    </row>
    <row r="12" spans="1:61" s="21" customFormat="1" ht="15" customHeight="1" x14ac:dyDescent="0.25">
      <c r="A12"/>
      <c r="B12" s="17" t="s">
        <v>47</v>
      </c>
      <c r="C12"/>
      <c r="D12" s="18">
        <v>21459989</v>
      </c>
      <c r="E12"/>
      <c r="F12" s="19">
        <v>14806816</v>
      </c>
      <c r="G12"/>
      <c r="H12"/>
      <c r="I12" s="5">
        <f t="shared" si="0"/>
        <v>6653173</v>
      </c>
      <c r="J12"/>
      <c r="K12" s="20">
        <f t="shared" si="1"/>
        <v>0.44933178071504365</v>
      </c>
      <c r="M12" s="61"/>
      <c r="N12"/>
    </row>
    <row r="13" spans="1:61" s="21" customFormat="1" ht="15" customHeight="1" x14ac:dyDescent="0.25">
      <c r="A13"/>
      <c r="B13" s="17" t="s">
        <v>48</v>
      </c>
      <c r="C13"/>
      <c r="D13" s="18">
        <v>14661093</v>
      </c>
      <c r="E13"/>
      <c r="F13" s="19">
        <v>16029052</v>
      </c>
      <c r="G13"/>
      <c r="H13"/>
      <c r="I13" s="5">
        <f t="shared" si="0"/>
        <v>-1367959</v>
      </c>
      <c r="J13"/>
      <c r="K13" s="20">
        <f t="shared" si="1"/>
        <v>-8.5342476897573238E-2</v>
      </c>
      <c r="M13" s="61"/>
      <c r="N13"/>
    </row>
    <row r="14" spans="1:61" s="21" customFormat="1" ht="15" customHeight="1" x14ac:dyDescent="0.25">
      <c r="A14"/>
      <c r="B14" s="17" t="s">
        <v>49</v>
      </c>
      <c r="C14"/>
      <c r="D14" s="18">
        <v>33466202</v>
      </c>
      <c r="E14"/>
      <c r="F14" s="19">
        <v>31911441</v>
      </c>
      <c r="G14"/>
      <c r="H14"/>
      <c r="I14" s="5">
        <f t="shared" si="0"/>
        <v>1554761</v>
      </c>
      <c r="J14"/>
      <c r="K14" s="20">
        <f t="shared" si="1"/>
        <v>4.8721115414374516E-2</v>
      </c>
      <c r="M14" s="61"/>
      <c r="N14"/>
    </row>
    <row r="15" spans="1:61" s="21" customFormat="1" ht="25.5" x14ac:dyDescent="0.25">
      <c r="A15"/>
      <c r="B15" s="31" t="s">
        <v>53</v>
      </c>
      <c r="C15"/>
      <c r="D15" s="18">
        <v>18842084</v>
      </c>
      <c r="E15"/>
      <c r="F15" s="19">
        <v>18830017</v>
      </c>
      <c r="G15"/>
      <c r="H15"/>
      <c r="I15" s="5">
        <f t="shared" si="0"/>
        <v>12067</v>
      </c>
      <c r="J15"/>
      <c r="K15" s="20">
        <f t="shared" si="1"/>
        <v>6.4083850800566999E-4</v>
      </c>
      <c r="M15" s="61"/>
      <c r="N15"/>
    </row>
    <row r="16" spans="1:61" s="21" customFormat="1" ht="15" customHeight="1" x14ac:dyDescent="0.25">
      <c r="A16"/>
      <c r="B16" s="17" t="s">
        <v>5</v>
      </c>
      <c r="C16"/>
      <c r="D16" s="18">
        <v>1429004</v>
      </c>
      <c r="E16"/>
      <c r="F16" s="19">
        <v>1452559</v>
      </c>
      <c r="G16"/>
      <c r="H16"/>
      <c r="I16" s="5">
        <f t="shared" si="0"/>
        <v>-23555</v>
      </c>
      <c r="J16"/>
      <c r="K16" s="20">
        <f t="shared" si="1"/>
        <v>-1.6216208773619512E-2</v>
      </c>
      <c r="M16" s="61"/>
      <c r="N16"/>
    </row>
    <row r="17" spans="1:14" s="21" customFormat="1" ht="15" customHeight="1" x14ac:dyDescent="0.25">
      <c r="A17"/>
      <c r="B17" s="17" t="s">
        <v>6</v>
      </c>
      <c r="C17"/>
      <c r="D17" s="18">
        <v>2447593</v>
      </c>
      <c r="E17"/>
      <c r="F17" s="19">
        <v>2481158</v>
      </c>
      <c r="G17"/>
      <c r="H17"/>
      <c r="I17" s="5">
        <f t="shared" si="0"/>
        <v>-33565</v>
      </c>
      <c r="J17"/>
      <c r="K17" s="20">
        <f t="shared" si="1"/>
        <v>-1.3527957510162558E-2</v>
      </c>
      <c r="M17" s="61"/>
      <c r="N17"/>
    </row>
    <row r="18" spans="1:14" s="21" customFormat="1" ht="15" customHeight="1" x14ac:dyDescent="0.25">
      <c r="A18"/>
      <c r="B18" s="17" t="s">
        <v>7</v>
      </c>
      <c r="C18"/>
      <c r="D18" s="18">
        <v>3208230</v>
      </c>
      <c r="E18"/>
      <c r="F18" s="19">
        <v>3214115</v>
      </c>
      <c r="G18"/>
      <c r="H18"/>
      <c r="I18" s="5">
        <f t="shared" si="0"/>
        <v>-5885</v>
      </c>
      <c r="J18"/>
      <c r="K18" s="20">
        <f t="shared" si="1"/>
        <v>-1.8309861345969791E-3</v>
      </c>
      <c r="M18" s="61"/>
      <c r="N18"/>
    </row>
    <row r="19" spans="1:14" s="21" customFormat="1" ht="15" customHeight="1" x14ac:dyDescent="0.25">
      <c r="A19"/>
      <c r="B19" s="17" t="s">
        <v>8</v>
      </c>
      <c r="C19"/>
      <c r="D19" s="18">
        <v>2711388</v>
      </c>
      <c r="E19"/>
      <c r="F19" s="19">
        <v>2909743</v>
      </c>
      <c r="G19"/>
      <c r="H19"/>
      <c r="I19" s="5">
        <f t="shared" si="0"/>
        <v>-198355</v>
      </c>
      <c r="J19"/>
      <c r="K19" s="20">
        <f t="shared" si="1"/>
        <v>-6.8169250686400784E-2</v>
      </c>
      <c r="M19" s="61"/>
      <c r="N19"/>
    </row>
    <row r="20" spans="1:14" s="21" customFormat="1" ht="15" customHeight="1" x14ac:dyDescent="0.25">
      <c r="A20" s="6"/>
      <c r="B20" s="17" t="s">
        <v>9</v>
      </c>
      <c r="C20"/>
      <c r="D20" s="18">
        <v>163044</v>
      </c>
      <c r="E20" s="6"/>
      <c r="F20" s="19">
        <v>196649</v>
      </c>
      <c r="G20" s="6"/>
      <c r="H20" s="6"/>
      <c r="I20" s="5">
        <f t="shared" si="0"/>
        <v>-33605</v>
      </c>
      <c r="J20"/>
      <c r="K20" s="20">
        <f t="shared" si="1"/>
        <v>-0.17088823233273498</v>
      </c>
      <c r="M20" s="61"/>
      <c r="N20"/>
    </row>
    <row r="21" spans="1:14" s="21" customFormat="1" ht="15" customHeight="1" x14ac:dyDescent="0.25">
      <c r="A21"/>
      <c r="B21" s="17" t="s">
        <v>10</v>
      </c>
      <c r="C21"/>
      <c r="D21" s="18">
        <v>4633903</v>
      </c>
      <c r="E21"/>
      <c r="F21" s="19">
        <v>4845787</v>
      </c>
      <c r="G21"/>
      <c r="H21"/>
      <c r="I21" s="5">
        <f>D21-F21</f>
        <v>-211884</v>
      </c>
      <c r="J21"/>
      <c r="K21" s="20">
        <f t="shared" si="1"/>
        <v>-4.3725405181862076E-2</v>
      </c>
      <c r="M21" s="61"/>
      <c r="N21"/>
    </row>
    <row r="22" spans="1:14" ht="5.0999999999999996" customHeight="1" x14ac:dyDescent="0.25">
      <c r="B22" s="22"/>
      <c r="D22" s="23"/>
      <c r="F22" s="24"/>
      <c r="I22" s="25"/>
      <c r="K22" s="26"/>
      <c r="M22" s="61"/>
    </row>
    <row r="23" spans="1:14" ht="18" customHeight="1" x14ac:dyDescent="0.25">
      <c r="B23" s="27" t="s">
        <v>41</v>
      </c>
      <c r="D23" s="28">
        <f>SUBTOTAL(9,D7:D22)</f>
        <v>211223728</v>
      </c>
      <c r="F23" s="28">
        <f>SUBTOTAL(9,F7:F22)</f>
        <v>205896307</v>
      </c>
      <c r="I23" s="29">
        <f>D23-F23</f>
        <v>5327421</v>
      </c>
      <c r="K23" s="30">
        <f>IF((D23/F23)&gt;500%,"N.S.",D23/F23-1)</f>
        <v>2.587429117900597E-2</v>
      </c>
      <c r="M23" s="61"/>
    </row>
    <row r="24" spans="1:14" ht="5.0999999999999996" customHeight="1" thickBot="1" x14ac:dyDescent="0.3">
      <c r="B24" s="32"/>
      <c r="D24" s="33"/>
      <c r="F24" s="34"/>
      <c r="I24" s="35"/>
      <c r="K24" s="36"/>
      <c r="M24" s="61"/>
    </row>
    <row r="25" spans="1:14" ht="16.5" thickTop="1" thickBot="1" x14ac:dyDescent="0.3">
      <c r="M25" s="61"/>
    </row>
    <row r="26" spans="1:14" ht="25.15" customHeight="1" thickTop="1" x14ac:dyDescent="0.25">
      <c r="A26" s="6"/>
      <c r="B26" s="9" t="s">
        <v>46</v>
      </c>
      <c r="D26" s="10">
        <f>+D5</f>
        <v>46112</v>
      </c>
      <c r="E26" s="6"/>
      <c r="F26" s="11">
        <f>+F5</f>
        <v>46022</v>
      </c>
      <c r="G26" s="6"/>
      <c r="H26" s="6"/>
      <c r="I26" s="45" t="s">
        <v>19</v>
      </c>
      <c r="J26" s="44"/>
      <c r="K26" s="45" t="s">
        <v>20</v>
      </c>
    </row>
    <row r="27" spans="1:14" ht="5.0999999999999996" customHeight="1" x14ac:dyDescent="0.25">
      <c r="A27" s="6"/>
      <c r="B27" s="12"/>
      <c r="D27" s="13"/>
      <c r="E27" s="6"/>
      <c r="F27" s="14"/>
      <c r="G27" s="6"/>
      <c r="H27" s="6"/>
      <c r="I27" s="15"/>
      <c r="K27" s="16"/>
    </row>
    <row r="28" spans="1:14" s="21" customFormat="1" ht="15" customHeight="1" x14ac:dyDescent="0.25">
      <c r="A28"/>
      <c r="B28" s="17" t="s">
        <v>57</v>
      </c>
      <c r="C28"/>
      <c r="D28" s="18">
        <f>SUBTOTAL(9,D29:D30)</f>
        <v>129379276</v>
      </c>
      <c r="E28"/>
      <c r="F28" s="19">
        <f t="shared" ref="F28" si="4">SUBTOTAL(9,F29:F30)</f>
        <v>132387516</v>
      </c>
      <c r="G28"/>
      <c r="H28"/>
      <c r="I28" s="5">
        <f t="shared" ref="I28:I41" si="5">D28-F28</f>
        <v>-3008240</v>
      </c>
      <c r="J28"/>
      <c r="K28" s="20">
        <f>IF((D28/F28)&gt;500%,"N.S.",D28/F28-1)</f>
        <v>-2.2722988472719696E-2</v>
      </c>
    </row>
    <row r="29" spans="1:14" s="21" customFormat="1" ht="15" customHeight="1" x14ac:dyDescent="0.25">
      <c r="A29"/>
      <c r="B29" s="17" t="s">
        <v>52</v>
      </c>
      <c r="C29"/>
      <c r="D29" s="18">
        <v>107678394</v>
      </c>
      <c r="E29"/>
      <c r="F29" s="19">
        <v>109264870</v>
      </c>
      <c r="G29"/>
      <c r="H29"/>
      <c r="I29" s="5">
        <f t="shared" si="5"/>
        <v>-1586476</v>
      </c>
      <c r="J29"/>
      <c r="K29" s="20">
        <f>IF((D29/F29)&gt;500%,"N.S.",D29/F29-1)</f>
        <v>-1.4519543198102003E-2</v>
      </c>
    </row>
    <row r="30" spans="1:14" s="21" customFormat="1" ht="15" customHeight="1" x14ac:dyDescent="0.25">
      <c r="A30"/>
      <c r="B30" s="17" t="s">
        <v>58</v>
      </c>
      <c r="C30"/>
      <c r="D30" s="18">
        <v>21700882</v>
      </c>
      <c r="E30"/>
      <c r="F30" s="19">
        <v>23122646</v>
      </c>
      <c r="G30"/>
      <c r="H30"/>
      <c r="I30" s="5">
        <f t="shared" si="5"/>
        <v>-1421764</v>
      </c>
      <c r="J30"/>
      <c r="K30" s="20">
        <f>IF((D30/F30)&gt;500%,"N.S.",D30/F30-1)</f>
        <v>-6.1487945626984009E-2</v>
      </c>
    </row>
    <row r="31" spans="1:14" s="21" customFormat="1" ht="15" customHeight="1" x14ac:dyDescent="0.25">
      <c r="A31"/>
      <c r="B31" s="17" t="s">
        <v>77</v>
      </c>
      <c r="C31"/>
      <c r="D31" s="18">
        <f>SUBTOTAL(9,D32:D33)</f>
        <v>18165591</v>
      </c>
      <c r="E31"/>
      <c r="F31" s="19">
        <f t="shared" ref="F31" si="6">SUBTOTAL(9,F32:F33)</f>
        <v>18172488</v>
      </c>
      <c r="G31"/>
      <c r="H31"/>
      <c r="I31" s="5">
        <f t="shared" si="5"/>
        <v>-6897</v>
      </c>
      <c r="J31"/>
      <c r="K31" s="20">
        <f t="shared" ref="K31:K33" si="7">IF((D31/F31)&gt;500%,"N.S.",D31/F31-1)</f>
        <v>-3.7952975949140377E-4</v>
      </c>
    </row>
    <row r="32" spans="1:14" s="21" customFormat="1" ht="25.5" x14ac:dyDescent="0.25">
      <c r="A32"/>
      <c r="B32" s="31" t="s">
        <v>54</v>
      </c>
      <c r="C32"/>
      <c r="D32" s="18">
        <v>4039583</v>
      </c>
      <c r="E32"/>
      <c r="F32" s="19">
        <v>4005177</v>
      </c>
      <c r="G32"/>
      <c r="H32"/>
      <c r="I32" s="5">
        <f t="shared" si="5"/>
        <v>34406</v>
      </c>
      <c r="J32"/>
      <c r="K32" s="20">
        <f t="shared" si="7"/>
        <v>8.5903818982282498E-3</v>
      </c>
    </row>
    <row r="33" spans="1:11" s="21" customFormat="1" ht="15" customHeight="1" x14ac:dyDescent="0.25">
      <c r="A33"/>
      <c r="B33" s="17" t="s">
        <v>56</v>
      </c>
      <c r="C33"/>
      <c r="D33" s="18">
        <v>14126008</v>
      </c>
      <c r="E33"/>
      <c r="F33" s="19">
        <v>14167311</v>
      </c>
      <c r="G33"/>
      <c r="H33"/>
      <c r="I33" s="5">
        <f t="shared" si="5"/>
        <v>-41303</v>
      </c>
      <c r="J33"/>
      <c r="K33" s="20">
        <f t="shared" si="7"/>
        <v>-2.9153732843162361E-3</v>
      </c>
    </row>
    <row r="34" spans="1:11" s="21" customFormat="1" ht="15" customHeight="1" x14ac:dyDescent="0.25">
      <c r="A34"/>
      <c r="B34" s="17" t="s">
        <v>11</v>
      </c>
      <c r="C34"/>
      <c r="D34" s="18">
        <v>6423109</v>
      </c>
      <c r="E34"/>
      <c r="F34" s="19">
        <v>6573282</v>
      </c>
      <c r="G34"/>
      <c r="H34"/>
      <c r="I34" s="5">
        <f t="shared" si="5"/>
        <v>-150173</v>
      </c>
      <c r="J34"/>
      <c r="K34" s="20">
        <f t="shared" ref="K34:K41" si="8">IF((D34/F34)&gt;500%,"N.S.",D34/F34-1)</f>
        <v>-2.2845969486779971E-2</v>
      </c>
    </row>
    <row r="35" spans="1:11" s="21" customFormat="1" ht="15" customHeight="1" x14ac:dyDescent="0.25">
      <c r="A35"/>
      <c r="B35" s="17" t="s">
        <v>12</v>
      </c>
      <c r="C35"/>
      <c r="D35" s="18">
        <v>650937</v>
      </c>
      <c r="E35"/>
      <c r="F35" s="19">
        <v>670854</v>
      </c>
      <c r="G35"/>
      <c r="H35"/>
      <c r="I35" s="5">
        <f t="shared" si="5"/>
        <v>-19917</v>
      </c>
      <c r="J35"/>
      <c r="K35" s="20">
        <f t="shared" si="8"/>
        <v>-2.9689023244998114E-2</v>
      </c>
    </row>
    <row r="36" spans="1:11" s="21" customFormat="1" ht="15" customHeight="1" x14ac:dyDescent="0.25">
      <c r="A36"/>
      <c r="B36" s="17" t="s">
        <v>35</v>
      </c>
      <c r="C36"/>
      <c r="D36" s="18">
        <v>34766472</v>
      </c>
      <c r="E36"/>
      <c r="F36" s="19">
        <v>27160390</v>
      </c>
      <c r="G36"/>
      <c r="H36"/>
      <c r="I36" s="5">
        <f t="shared" si="5"/>
        <v>7606082</v>
      </c>
      <c r="J36"/>
      <c r="K36" s="20">
        <f t="shared" si="8"/>
        <v>0.28004318052870381</v>
      </c>
    </row>
    <row r="37" spans="1:11" s="21" customFormat="1" x14ac:dyDescent="0.25">
      <c r="A37"/>
      <c r="B37" s="31" t="s">
        <v>55</v>
      </c>
      <c r="C37"/>
      <c r="D37" s="18">
        <v>78975</v>
      </c>
      <c r="E37"/>
      <c r="F37" s="19">
        <v>79398</v>
      </c>
      <c r="G37"/>
      <c r="H37"/>
      <c r="I37" s="5">
        <f t="shared" si="5"/>
        <v>-423</v>
      </c>
      <c r="J37"/>
      <c r="K37" s="20">
        <f t="shared" si="8"/>
        <v>-5.3275901156200067E-3</v>
      </c>
    </row>
    <row r="38" spans="1:11" s="21" customFormat="1" ht="15" customHeight="1" x14ac:dyDescent="0.25">
      <c r="A38"/>
      <c r="B38" s="17" t="s">
        <v>13</v>
      </c>
      <c r="C38"/>
      <c r="D38" s="18">
        <v>817672</v>
      </c>
      <c r="E38"/>
      <c r="F38" s="19">
        <v>861065</v>
      </c>
      <c r="G38"/>
      <c r="H38"/>
      <c r="I38" s="5">
        <f t="shared" si="5"/>
        <v>-43393</v>
      </c>
      <c r="J38"/>
      <c r="K38" s="20">
        <f t="shared" si="8"/>
        <v>-5.0394569515657905E-2</v>
      </c>
    </row>
    <row r="39" spans="1:11" s="21" customFormat="1" ht="15" customHeight="1" x14ac:dyDescent="0.25">
      <c r="A39"/>
      <c r="B39" s="17" t="s">
        <v>14</v>
      </c>
      <c r="C39"/>
      <c r="D39" s="18">
        <v>597259</v>
      </c>
      <c r="E39"/>
      <c r="F39" s="19">
        <v>551625</v>
      </c>
      <c r="G39"/>
      <c r="H39"/>
      <c r="I39" s="5">
        <f t="shared" si="5"/>
        <v>45634</v>
      </c>
      <c r="J39"/>
      <c r="K39" s="20">
        <f t="shared" si="8"/>
        <v>8.2726489916156831E-2</v>
      </c>
    </row>
    <row r="40" spans="1:11" s="21" customFormat="1" ht="15" customHeight="1" x14ac:dyDescent="0.25">
      <c r="A40"/>
      <c r="B40" s="17" t="s">
        <v>33</v>
      </c>
      <c r="C40"/>
      <c r="D40" s="18">
        <v>0</v>
      </c>
      <c r="E40"/>
      <c r="F40" s="19">
        <v>0</v>
      </c>
      <c r="G40"/>
      <c r="H40"/>
      <c r="I40" s="5">
        <f t="shared" si="5"/>
        <v>0</v>
      </c>
      <c r="J40"/>
      <c r="K40" s="20" t="s">
        <v>88</v>
      </c>
    </row>
    <row r="41" spans="1:11" s="21" customFormat="1" ht="15" customHeight="1" x14ac:dyDescent="0.25">
      <c r="A41"/>
      <c r="B41" s="17" t="s">
        <v>15</v>
      </c>
      <c r="C41"/>
      <c r="D41" s="18">
        <v>4923653</v>
      </c>
      <c r="E41"/>
      <c r="F41" s="19">
        <v>3854526</v>
      </c>
      <c r="G41"/>
      <c r="H41"/>
      <c r="I41" s="5">
        <f t="shared" si="5"/>
        <v>1069127</v>
      </c>
      <c r="J41"/>
      <c r="K41" s="20">
        <f t="shared" si="8"/>
        <v>0.27736925370330878</v>
      </c>
    </row>
    <row r="42" spans="1:11" ht="5.0999999999999996" customHeight="1" x14ac:dyDescent="0.25">
      <c r="B42" s="22"/>
      <c r="D42" s="23"/>
      <c r="F42" s="24"/>
      <c r="I42" s="25"/>
      <c r="K42" s="26"/>
    </row>
    <row r="43" spans="1:11" ht="18" customHeight="1" x14ac:dyDescent="0.25">
      <c r="B43" s="27" t="s">
        <v>40</v>
      </c>
      <c r="D43" s="28">
        <f>SUBTOTAL(9,D28:D41)</f>
        <v>195802944</v>
      </c>
      <c r="F43" s="29">
        <f>SUBTOTAL(9,F28:F41)</f>
        <v>190311144</v>
      </c>
      <c r="I43" s="29">
        <f>D43-F43</f>
        <v>5491800</v>
      </c>
      <c r="K43" s="30">
        <f>IF((D43/F43)&gt;500%,"N.S.",D43/F43-1)</f>
        <v>2.885695437782676E-2</v>
      </c>
    </row>
    <row r="44" spans="1:11" ht="5.0999999999999996" customHeight="1" x14ac:dyDescent="0.25">
      <c r="B44" s="22"/>
      <c r="D44" s="23"/>
      <c r="F44" s="24"/>
      <c r="I44" s="25"/>
      <c r="K44" s="26"/>
    </row>
    <row r="45" spans="1:11" s="21" customFormat="1" ht="15" customHeight="1" x14ac:dyDescent="0.25">
      <c r="A45"/>
      <c r="B45" s="17" t="s">
        <v>16</v>
      </c>
      <c r="C45"/>
      <c r="D45" s="18">
        <v>78585</v>
      </c>
      <c r="E45"/>
      <c r="F45" s="19">
        <v>80487</v>
      </c>
      <c r="G45"/>
      <c r="H45"/>
      <c r="I45" s="5">
        <f>D45-F45</f>
        <v>-1902</v>
      </c>
      <c r="J45"/>
      <c r="K45" s="20">
        <f>IF((D45/F45)&gt;500%,"n.s.",D45/F45-1)</f>
        <v>-2.3631145402363107E-2</v>
      </c>
    </row>
    <row r="46" spans="1:11" s="21" customFormat="1" ht="15" customHeight="1" x14ac:dyDescent="0.25">
      <c r="A46"/>
      <c r="B46" s="17" t="s">
        <v>17</v>
      </c>
      <c r="C46"/>
      <c r="D46" s="18">
        <v>15342199</v>
      </c>
      <c r="E46"/>
      <c r="F46" s="19">
        <v>15504676</v>
      </c>
      <c r="G46"/>
      <c r="H46"/>
      <c r="I46" s="5">
        <f>D46-F46</f>
        <v>-162477</v>
      </c>
      <c r="J46"/>
      <c r="K46" s="20">
        <f>IF((D46/F46)&gt;500%,"N.S.",D46/F46-1)</f>
        <v>-1.0479225750992804E-2</v>
      </c>
    </row>
    <row r="47" spans="1:11" ht="5.0999999999999996" customHeight="1" x14ac:dyDescent="0.25">
      <c r="B47" s="22"/>
      <c r="D47" s="23"/>
      <c r="F47" s="24"/>
      <c r="I47" s="25"/>
      <c r="K47" s="26"/>
    </row>
    <row r="48" spans="1:11" ht="18" customHeight="1" x14ac:dyDescent="0.25">
      <c r="B48" s="27" t="s">
        <v>18</v>
      </c>
      <c r="D48" s="28">
        <f>+D45+D46</f>
        <v>15420784</v>
      </c>
      <c r="F48" s="29">
        <f>+F45+F46</f>
        <v>15585163</v>
      </c>
      <c r="I48" s="29">
        <f>D48-F48</f>
        <v>-164379</v>
      </c>
      <c r="K48" s="30">
        <f>IF((D48/F48)&gt;500%,"N.S.",D48/F48-1)</f>
        <v>-1.0547146667635121E-2</v>
      </c>
    </row>
    <row r="49" spans="2:11" ht="5.0999999999999996" customHeight="1" x14ac:dyDescent="0.25">
      <c r="B49" s="22"/>
      <c r="D49" s="23"/>
      <c r="F49" s="24"/>
      <c r="I49" s="25"/>
      <c r="K49" s="26"/>
    </row>
    <row r="50" spans="2:11" ht="18" customHeight="1" x14ac:dyDescent="0.25">
      <c r="B50" s="27" t="s">
        <v>42</v>
      </c>
      <c r="D50" s="28">
        <f>+D43+D48</f>
        <v>211223728</v>
      </c>
      <c r="F50" s="29">
        <f>+F43+F48</f>
        <v>205896307</v>
      </c>
      <c r="I50" s="29">
        <f>D50-F50</f>
        <v>5327421</v>
      </c>
      <c r="K50" s="30">
        <f>IF((D50/F50)&gt;500%,"N.S.",D50/F50-1)</f>
        <v>2.587429117900597E-2</v>
      </c>
    </row>
    <row r="51" spans="2:11" ht="5.0999999999999996" customHeight="1" thickBot="1" x14ac:dyDescent="0.3">
      <c r="B51" s="32"/>
      <c r="D51" s="33"/>
      <c r="F51" s="34"/>
      <c r="I51" s="35"/>
      <c r="K51" s="36"/>
    </row>
    <row r="52" spans="2:11" ht="15.75" thickTop="1" x14ac:dyDescent="0.25"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2:11" s="59" customFormat="1" ht="13.9" customHeight="1" x14ac:dyDescent="0.2">
      <c r="B53" s="69"/>
      <c r="C53" s="69"/>
      <c r="D53" s="69"/>
      <c r="E53" s="69"/>
      <c r="F53" s="69"/>
      <c r="G53" s="69"/>
      <c r="H53" s="69"/>
      <c r="I53" s="69"/>
      <c r="J53" s="69"/>
      <c r="K53" s="69"/>
    </row>
  </sheetData>
  <sheetProtection algorithmName="SHA-512" hashValue="6k5W5N8+0kQqCA2SCHEQ/deLbK5iuy9BzifRypNmvyt2vDLXBTnxwAWRKldCy5zFKLWtvAWSERj81MNbvsa7Jg==" saltValue="00gOShDRRRRdbUfgn00n/A==" spinCount="100000" sheet="1" objects="1" scenarios="1" formatCells="0" formatColumns="0"/>
  <mergeCells count="1">
    <mergeCell ref="B52:K53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96" fitToHeight="0" orientation="portrait" r:id="rId1"/>
  <headerFooter>
    <oddHeader>&amp;R&amp;"Century"&amp;8&amp;KE7EC06Gruppo Banco BPM - Uso Interno&amp;1#</oddHeader>
  </headerFooter>
  <ignoredErrors>
    <ignoredError sqref="D11:F11 D31:F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J47"/>
  <sheetViews>
    <sheetView showGridLines="0" zoomScaleNormal="100" zoomScaleSheetLayoutView="80" workbookViewId="0">
      <pane ySplit="5" topLeftCell="A6" activePane="bottomLeft" state="frozen"/>
      <selection pane="bottomLeft" activeCell="K1" sqref="K1:V1048576"/>
    </sheetView>
  </sheetViews>
  <sheetFormatPr defaultRowHeight="15" x14ac:dyDescent="0.25"/>
  <cols>
    <col min="1" max="1" width="1.7109375" customWidth="1"/>
    <col min="2" max="2" width="56.28515625" customWidth="1"/>
    <col min="3" max="3" width="0.7109375" customWidth="1"/>
    <col min="4" max="4" width="12.28515625" bestFit="1" customWidth="1"/>
    <col min="5" max="5" width="1.28515625" customWidth="1"/>
    <col min="6" max="6" width="12.28515625" bestFit="1" customWidth="1"/>
    <col min="7" max="7" width="0.7109375" customWidth="1"/>
    <col min="8" max="8" width="9.42578125" customWidth="1"/>
    <col min="9" max="9" width="8.28515625" style="42" customWidth="1"/>
    <col min="10" max="10" width="5.28515625" customWidth="1"/>
  </cols>
  <sheetData>
    <row r="1" spans="1:9" ht="18" x14ac:dyDescent="0.25">
      <c r="B1" s="1" t="s">
        <v>0</v>
      </c>
    </row>
    <row r="2" spans="1:9" ht="5.0999999999999996" customHeight="1" x14ac:dyDescent="0.25">
      <c r="A2" s="6"/>
      <c r="B2" s="4"/>
      <c r="D2" s="6"/>
      <c r="F2" s="6"/>
      <c r="H2" s="6"/>
      <c r="I2" s="6"/>
    </row>
    <row r="3" spans="1:9" ht="15.75" x14ac:dyDescent="0.25">
      <c r="B3" s="4" t="s">
        <v>37</v>
      </c>
      <c r="D3" s="6"/>
      <c r="F3" s="6"/>
      <c r="H3" s="6"/>
      <c r="I3" s="6"/>
    </row>
    <row r="4" spans="1:9" ht="5.0999999999999996" customHeight="1" thickBot="1" x14ac:dyDescent="0.3">
      <c r="A4" s="6"/>
      <c r="B4" s="4"/>
      <c r="D4" s="6"/>
      <c r="F4" s="6"/>
      <c r="H4" s="6"/>
      <c r="I4" s="6"/>
    </row>
    <row r="5" spans="1:9" ht="28.9" customHeight="1" thickTop="1" x14ac:dyDescent="0.25">
      <c r="A5" s="6"/>
      <c r="B5" s="43" t="s">
        <v>2</v>
      </c>
      <c r="C5" s="44"/>
      <c r="D5" s="10" t="s">
        <v>82</v>
      </c>
      <c r="E5" s="44"/>
      <c r="F5" s="10" t="s">
        <v>68</v>
      </c>
      <c r="G5" s="44"/>
      <c r="H5" s="45" t="s">
        <v>19</v>
      </c>
      <c r="I5" s="45" t="s">
        <v>20</v>
      </c>
    </row>
    <row r="6" spans="1:9" ht="5.0999999999999996" customHeight="1" x14ac:dyDescent="0.25">
      <c r="A6" s="6"/>
      <c r="B6" s="46"/>
      <c r="D6" s="47"/>
      <c r="F6" s="47"/>
      <c r="H6" s="48"/>
      <c r="I6" s="50"/>
    </row>
    <row r="7" spans="1:9" s="21" customFormat="1" ht="15" customHeight="1" x14ac:dyDescent="0.25">
      <c r="A7" s="6"/>
      <c r="B7" s="17" t="s">
        <v>21</v>
      </c>
      <c r="C7"/>
      <c r="D7" s="38">
        <v>751385</v>
      </c>
      <c r="E7" s="61"/>
      <c r="F7" s="38">
        <v>816934</v>
      </c>
      <c r="G7"/>
      <c r="H7" s="5">
        <v>-65549</v>
      </c>
      <c r="I7" s="51">
        <v>-8.023781602920188E-2</v>
      </c>
    </row>
    <row r="8" spans="1:9" s="21" customFormat="1" ht="15" customHeight="1" x14ac:dyDescent="0.25">
      <c r="A8" s="6"/>
      <c r="B8" s="17" t="s">
        <v>22</v>
      </c>
      <c r="C8"/>
      <c r="D8" s="38">
        <v>25965</v>
      </c>
      <c r="E8" s="61"/>
      <c r="F8" s="38">
        <v>39807</v>
      </c>
      <c r="G8"/>
      <c r="H8" s="5">
        <v>-13842</v>
      </c>
      <c r="I8" s="51">
        <v>-0.3477277865702012</v>
      </c>
    </row>
    <row r="9" spans="1:9" s="21" customFormat="1" ht="15" customHeight="1" x14ac:dyDescent="0.25">
      <c r="A9"/>
      <c r="B9" s="17" t="s">
        <v>23</v>
      </c>
      <c r="C9"/>
      <c r="D9" s="38">
        <v>708073</v>
      </c>
      <c r="E9" s="61"/>
      <c r="F9" s="38">
        <v>593916</v>
      </c>
      <c r="G9"/>
      <c r="H9" s="5">
        <v>114157</v>
      </c>
      <c r="I9" s="51">
        <v>0.19221068299220767</v>
      </c>
    </row>
    <row r="10" spans="1:9" s="21" customFormat="1" ht="15" customHeight="1" x14ac:dyDescent="0.25">
      <c r="A10"/>
      <c r="B10" s="17" t="s">
        <v>43</v>
      </c>
      <c r="C10"/>
      <c r="D10" s="38">
        <v>41552</v>
      </c>
      <c r="E10" s="61"/>
      <c r="F10" s="38">
        <v>37066</v>
      </c>
      <c r="G10"/>
      <c r="H10" s="5">
        <v>4486</v>
      </c>
      <c r="I10" s="51">
        <v>0.12102735660713315</v>
      </c>
    </row>
    <row r="11" spans="1:9" s="21" customFormat="1" ht="15" customHeight="1" x14ac:dyDescent="0.25">
      <c r="A11"/>
      <c r="B11" s="52" t="s">
        <v>69</v>
      </c>
      <c r="C11"/>
      <c r="D11" s="53">
        <v>1526975</v>
      </c>
      <c r="E11" s="61"/>
      <c r="F11" s="53">
        <v>1487723</v>
      </c>
      <c r="G11"/>
      <c r="H11" s="54">
        <v>39252</v>
      </c>
      <c r="I11" s="56">
        <v>2.6383943785234232E-2</v>
      </c>
    </row>
    <row r="12" spans="1:9" s="21" customFormat="1" ht="15" customHeight="1" x14ac:dyDescent="0.25">
      <c r="A12"/>
      <c r="B12" s="17" t="s">
        <v>24</v>
      </c>
      <c r="C12"/>
      <c r="D12" s="38">
        <v>25053</v>
      </c>
      <c r="E12" s="61"/>
      <c r="F12" s="38">
        <v>14381</v>
      </c>
      <c r="G12"/>
      <c r="H12" s="5">
        <v>10672</v>
      </c>
      <c r="I12" s="51">
        <v>0.7420902579792783</v>
      </c>
    </row>
    <row r="13" spans="1:9" s="21" customFormat="1" ht="15" customHeight="1" x14ac:dyDescent="0.25">
      <c r="A13"/>
      <c r="B13" s="17" t="s">
        <v>85</v>
      </c>
      <c r="C13"/>
      <c r="D13" s="38">
        <v>-22490</v>
      </c>
      <c r="E13" s="61"/>
      <c r="F13" s="38">
        <v>-26313</v>
      </c>
      <c r="G13"/>
      <c r="H13" s="5">
        <v>3823</v>
      </c>
      <c r="I13" s="51">
        <v>-0.14528940067647167</v>
      </c>
    </row>
    <row r="14" spans="1:9" s="21" customFormat="1" ht="15" customHeight="1" x14ac:dyDescent="0.25">
      <c r="A14"/>
      <c r="B14" s="52" t="s">
        <v>25</v>
      </c>
      <c r="C14"/>
      <c r="D14" s="53">
        <v>1529538</v>
      </c>
      <c r="E14" s="61"/>
      <c r="F14" s="53">
        <v>1475791</v>
      </c>
      <c r="G14"/>
      <c r="H14" s="54">
        <v>53747</v>
      </c>
      <c r="I14" s="56">
        <v>3.6419113546565907E-2</v>
      </c>
    </row>
    <row r="15" spans="1:9" s="21" customFormat="1" ht="15" customHeight="1" x14ac:dyDescent="0.25">
      <c r="A15"/>
      <c r="B15" s="17" t="s">
        <v>26</v>
      </c>
      <c r="C15"/>
      <c r="D15" s="38">
        <v>-439520</v>
      </c>
      <c r="E15" s="61"/>
      <c r="F15" s="38">
        <v>-434029</v>
      </c>
      <c r="G15"/>
      <c r="H15" s="5">
        <v>-5491</v>
      </c>
      <c r="I15" s="51">
        <v>1.2651228374140899E-2</v>
      </c>
    </row>
    <row r="16" spans="1:9" s="21" customFormat="1" ht="15" customHeight="1" x14ac:dyDescent="0.25">
      <c r="A16"/>
      <c r="B16" s="17" t="s">
        <v>27</v>
      </c>
      <c r="C16"/>
      <c r="D16" s="38">
        <v>-164647</v>
      </c>
      <c r="E16" s="61"/>
      <c r="F16" s="38">
        <v>-144573</v>
      </c>
      <c r="G16"/>
      <c r="H16" s="5">
        <v>-20074</v>
      </c>
      <c r="I16" s="51">
        <v>0.13885026941406764</v>
      </c>
    </row>
    <row r="17" spans="1:10" s="21" customFormat="1" ht="15" customHeight="1" x14ac:dyDescent="0.25">
      <c r="A17"/>
      <c r="B17" s="17" t="s">
        <v>28</v>
      </c>
      <c r="C17"/>
      <c r="D17" s="38">
        <v>-70287</v>
      </c>
      <c r="E17" s="61"/>
      <c r="F17" s="38">
        <v>-66599</v>
      </c>
      <c r="G17"/>
      <c r="H17" s="5">
        <v>-3688</v>
      </c>
      <c r="I17" s="51">
        <v>5.5376206849952592E-2</v>
      </c>
    </row>
    <row r="18" spans="1:10" s="21" customFormat="1" ht="15" customHeight="1" x14ac:dyDescent="0.25">
      <c r="A18"/>
      <c r="B18" s="52" t="s">
        <v>29</v>
      </c>
      <c r="C18"/>
      <c r="D18" s="53">
        <v>-674454</v>
      </c>
      <c r="E18" s="61"/>
      <c r="F18" s="53">
        <v>-645201</v>
      </c>
      <c r="G18"/>
      <c r="H18" s="54">
        <v>-29253</v>
      </c>
      <c r="I18" s="56">
        <v>4.5339359362431164E-2</v>
      </c>
    </row>
    <row r="19" spans="1:10" s="21" customFormat="1" ht="15" customHeight="1" x14ac:dyDescent="0.25">
      <c r="A19"/>
      <c r="B19" s="52" t="s">
        <v>30</v>
      </c>
      <c r="C19"/>
      <c r="D19" s="53">
        <v>855084</v>
      </c>
      <c r="E19" s="61"/>
      <c r="F19" s="53">
        <v>830590</v>
      </c>
      <c r="G19"/>
      <c r="H19" s="54">
        <v>24494</v>
      </c>
      <c r="I19" s="56">
        <v>2.9489880687222358E-2</v>
      </c>
    </row>
    <row r="20" spans="1:10" s="21" customFormat="1" ht="15" customHeight="1" x14ac:dyDescent="0.25">
      <c r="A20" s="6"/>
      <c r="B20" s="17" t="s">
        <v>70</v>
      </c>
      <c r="C20"/>
      <c r="D20" s="38">
        <v>-81616</v>
      </c>
      <c r="E20" s="61"/>
      <c r="F20" s="38">
        <v>-75519</v>
      </c>
      <c r="G20"/>
      <c r="H20" s="5">
        <v>-6097</v>
      </c>
      <c r="I20" s="51">
        <v>8.0734649558389382E-2</v>
      </c>
    </row>
    <row r="21" spans="1:10" s="21" customFormat="1" ht="15" customHeight="1" x14ac:dyDescent="0.25">
      <c r="A21"/>
      <c r="B21" s="17" t="s">
        <v>31</v>
      </c>
      <c r="C21"/>
      <c r="D21" s="38">
        <v>-3103</v>
      </c>
      <c r="E21" s="61"/>
      <c r="F21" s="38">
        <v>3491</v>
      </c>
      <c r="G21"/>
      <c r="H21" s="5">
        <v>-6594</v>
      </c>
      <c r="I21" s="51" t="s">
        <v>88</v>
      </c>
    </row>
    <row r="22" spans="1:10" s="21" customFormat="1" ht="15" customHeight="1" x14ac:dyDescent="0.25">
      <c r="A22"/>
      <c r="B22" s="17" t="s">
        <v>86</v>
      </c>
      <c r="C22"/>
      <c r="D22" s="38">
        <v>-1919</v>
      </c>
      <c r="E22" s="61"/>
      <c r="F22" s="38">
        <v>-831</v>
      </c>
      <c r="G22"/>
      <c r="H22" s="5">
        <v>-1088</v>
      </c>
      <c r="I22" s="51">
        <v>1.3092659446450061</v>
      </c>
    </row>
    <row r="23" spans="1:10" s="21" customFormat="1" ht="15" customHeight="1" x14ac:dyDescent="0.25">
      <c r="A23"/>
      <c r="B23" s="17" t="s">
        <v>32</v>
      </c>
      <c r="C23"/>
      <c r="D23" s="38">
        <v>8686</v>
      </c>
      <c r="E23" s="61"/>
      <c r="F23" s="38">
        <v>1897</v>
      </c>
      <c r="G23"/>
      <c r="H23" s="5">
        <v>6789</v>
      </c>
      <c r="I23" s="51">
        <v>3.5788086452293095</v>
      </c>
    </row>
    <row r="24" spans="1:10" s="21" customFormat="1" ht="15" customHeight="1" x14ac:dyDescent="0.25">
      <c r="A24"/>
      <c r="B24" s="52" t="s">
        <v>71</v>
      </c>
      <c r="C24"/>
      <c r="D24" s="53">
        <v>-77952</v>
      </c>
      <c r="E24" s="61"/>
      <c r="F24" s="53">
        <v>-70962</v>
      </c>
      <c r="G24"/>
      <c r="H24" s="54">
        <v>-6990</v>
      </c>
      <c r="I24" s="56">
        <v>9.8503424367971659E-2</v>
      </c>
    </row>
    <row r="25" spans="1:10" s="21" customFormat="1" ht="15" customHeight="1" x14ac:dyDescent="0.25">
      <c r="A25"/>
      <c r="B25" s="52" t="s">
        <v>36</v>
      </c>
      <c r="C25"/>
      <c r="D25" s="53">
        <v>777132</v>
      </c>
      <c r="E25" s="61"/>
      <c r="F25" s="53">
        <v>759628</v>
      </c>
      <c r="G25"/>
      <c r="H25" s="54">
        <v>17504</v>
      </c>
      <c r="I25" s="56">
        <v>2.3042857819880247E-2</v>
      </c>
    </row>
    <row r="26" spans="1:10" s="21" customFormat="1" ht="15" customHeight="1" x14ac:dyDescent="0.25">
      <c r="A26"/>
      <c r="B26" s="17" t="s">
        <v>72</v>
      </c>
      <c r="C26"/>
      <c r="D26" s="38">
        <v>-277158</v>
      </c>
      <c r="E26" s="61"/>
      <c r="F26" s="38">
        <v>-243001</v>
      </c>
      <c r="G26"/>
      <c r="H26" s="5">
        <v>-34157</v>
      </c>
      <c r="I26" s="51">
        <v>0.14056320755881657</v>
      </c>
      <c r="J26" s="21" t="s">
        <v>91</v>
      </c>
    </row>
    <row r="27" spans="1:10" s="21" customFormat="1" ht="5.25" customHeight="1" x14ac:dyDescent="0.25">
      <c r="A27"/>
      <c r="B27" s="22"/>
      <c r="C27"/>
      <c r="D27" s="39"/>
      <c r="E27" s="61"/>
      <c r="F27" s="39"/>
      <c r="G27"/>
      <c r="H27" s="25"/>
      <c r="I27" s="57" t="s">
        <v>91</v>
      </c>
    </row>
    <row r="28" spans="1:10" s="21" customFormat="1" x14ac:dyDescent="0.25">
      <c r="A28"/>
      <c r="B28" s="27" t="s">
        <v>44</v>
      </c>
      <c r="C28"/>
      <c r="D28" s="40">
        <v>499974</v>
      </c>
      <c r="E28"/>
      <c r="F28" s="40">
        <v>516627</v>
      </c>
      <c r="G28"/>
      <c r="H28" s="29">
        <v>-16653</v>
      </c>
      <c r="I28" s="58">
        <v>-3.2234087649309795E-2</v>
      </c>
    </row>
    <row r="29" spans="1:10" ht="3" customHeight="1" x14ac:dyDescent="0.25">
      <c r="B29" s="22"/>
      <c r="D29" s="39"/>
      <c r="F29" s="39"/>
      <c r="H29" s="25">
        <v>0</v>
      </c>
      <c r="I29" s="57" t="s">
        <v>91</v>
      </c>
    </row>
    <row r="30" spans="1:10" s="21" customFormat="1" ht="1.5" customHeight="1" x14ac:dyDescent="0.25">
      <c r="A30"/>
      <c r="B30" s="22"/>
      <c r="C30"/>
      <c r="D30" s="39"/>
      <c r="E30"/>
      <c r="F30" s="39"/>
      <c r="G30"/>
      <c r="H30" s="25"/>
      <c r="I30" s="57"/>
    </row>
    <row r="31" spans="1:10" s="21" customFormat="1" ht="25.5" x14ac:dyDescent="0.25">
      <c r="A31"/>
      <c r="B31" s="31" t="s">
        <v>73</v>
      </c>
      <c r="C31"/>
      <c r="D31" s="38">
        <v>-69</v>
      </c>
      <c r="E31"/>
      <c r="F31" s="38">
        <v>246</v>
      </c>
      <c r="G31"/>
      <c r="H31" s="5">
        <v>-315</v>
      </c>
      <c r="I31" s="51" t="s">
        <v>88</v>
      </c>
    </row>
    <row r="32" spans="1:10" s="21" customFormat="1" ht="25.5" x14ac:dyDescent="0.25">
      <c r="A32"/>
      <c r="B32" s="31" t="s">
        <v>66</v>
      </c>
      <c r="C32"/>
      <c r="D32" s="38">
        <v>-13018</v>
      </c>
      <c r="E32"/>
      <c r="F32" s="38">
        <v>-7025</v>
      </c>
      <c r="G32"/>
      <c r="H32" s="5">
        <v>-5993</v>
      </c>
      <c r="I32" s="51">
        <v>0.85309608540925264</v>
      </c>
    </row>
    <row r="33" spans="1:10" s="21" customFormat="1" ht="25.5" x14ac:dyDescent="0.25">
      <c r="A33"/>
      <c r="B33" s="31" t="s">
        <v>59</v>
      </c>
      <c r="C33"/>
      <c r="D33" s="38">
        <v>960</v>
      </c>
      <c r="E33"/>
      <c r="F33" s="38">
        <v>1491</v>
      </c>
      <c r="G33"/>
      <c r="H33" s="5">
        <v>-531</v>
      </c>
      <c r="I33" s="51">
        <v>-0.35613682092555332</v>
      </c>
    </row>
    <row r="34" spans="1:10" s="21" customFormat="1" hidden="1" x14ac:dyDescent="0.25">
      <c r="A34"/>
      <c r="B34" s="31" t="s">
        <v>64</v>
      </c>
      <c r="C34"/>
      <c r="D34" s="38">
        <v>0</v>
      </c>
      <c r="E34"/>
      <c r="F34" s="38">
        <v>0</v>
      </c>
      <c r="G34"/>
      <c r="H34" s="5">
        <v>0</v>
      </c>
      <c r="I34" s="51" t="s">
        <v>91</v>
      </c>
    </row>
    <row r="35" spans="1:10" s="21" customFormat="1" x14ac:dyDescent="0.25">
      <c r="A35"/>
      <c r="B35" s="31" t="s">
        <v>63</v>
      </c>
      <c r="C35"/>
      <c r="D35" s="38">
        <v>-1890</v>
      </c>
      <c r="E35"/>
      <c r="F35" s="38">
        <v>-686</v>
      </c>
      <c r="G35"/>
      <c r="H35" s="5">
        <v>-1204</v>
      </c>
      <c r="I35" s="51">
        <v>1.7551020408163267</v>
      </c>
    </row>
    <row r="36" spans="1:10" s="21" customFormat="1" hidden="1" x14ac:dyDescent="0.25">
      <c r="A36"/>
      <c r="B36" s="31" t="s">
        <v>62</v>
      </c>
      <c r="C36"/>
      <c r="D36" s="38">
        <v>0</v>
      </c>
      <c r="E36"/>
      <c r="F36" s="38">
        <v>0</v>
      </c>
      <c r="G36"/>
      <c r="H36" s="5">
        <v>0</v>
      </c>
      <c r="I36" s="51" t="s">
        <v>91</v>
      </c>
    </row>
    <row r="37" spans="1:10" s="21" customFormat="1" hidden="1" x14ac:dyDescent="0.25">
      <c r="A37"/>
      <c r="B37" s="31" t="s">
        <v>76</v>
      </c>
      <c r="C37"/>
      <c r="D37" s="38">
        <v>0</v>
      </c>
      <c r="E37"/>
      <c r="F37" s="38">
        <v>0</v>
      </c>
      <c r="G37"/>
      <c r="H37" s="5">
        <v>0</v>
      </c>
      <c r="I37" s="51" t="s">
        <v>91</v>
      </c>
    </row>
    <row r="38" spans="1:10" s="21" customFormat="1" hidden="1" x14ac:dyDescent="0.25">
      <c r="A38"/>
      <c r="B38" s="31" t="s">
        <v>60</v>
      </c>
      <c r="C38"/>
      <c r="D38" s="38">
        <v>0</v>
      </c>
      <c r="E38"/>
      <c r="F38" s="38">
        <v>0</v>
      </c>
      <c r="G38"/>
      <c r="H38" s="5">
        <v>0</v>
      </c>
      <c r="I38" s="51" t="s">
        <v>91</v>
      </c>
    </row>
    <row r="39" spans="1:10" s="21" customFormat="1" hidden="1" x14ac:dyDescent="0.25">
      <c r="A39"/>
      <c r="B39" s="31" t="s">
        <v>61</v>
      </c>
      <c r="C39"/>
      <c r="D39" s="38">
        <v>0</v>
      </c>
      <c r="E39"/>
      <c r="F39" s="38">
        <v>0</v>
      </c>
      <c r="G39"/>
      <c r="H39" s="5">
        <v>0</v>
      </c>
      <c r="I39" s="51" t="s">
        <v>91</v>
      </c>
    </row>
    <row r="40" spans="1:10" s="21" customFormat="1" hidden="1" x14ac:dyDescent="0.25">
      <c r="A40"/>
      <c r="B40" s="31" t="s">
        <v>65</v>
      </c>
      <c r="C40"/>
      <c r="D40" s="38">
        <v>0</v>
      </c>
      <c r="E40"/>
      <c r="F40" s="38">
        <v>0</v>
      </c>
      <c r="G40"/>
      <c r="H40" s="5">
        <v>0</v>
      </c>
      <c r="I40" s="51" t="s">
        <v>91</v>
      </c>
    </row>
    <row r="41" spans="1:10" s="21" customFormat="1" x14ac:dyDescent="0.25">
      <c r="A41"/>
      <c r="B41" s="17" t="s">
        <v>39</v>
      </c>
      <c r="C41"/>
      <c r="D41" s="38">
        <v>-6265</v>
      </c>
      <c r="E41"/>
      <c r="F41" s="38">
        <v>2</v>
      </c>
      <c r="G41"/>
      <c r="H41" s="5">
        <v>-6267</v>
      </c>
      <c r="I41" s="51" t="s">
        <v>88</v>
      </c>
    </row>
    <row r="42" spans="1:10" s="21" customFormat="1" ht="5.0999999999999996" customHeight="1" x14ac:dyDescent="0.25">
      <c r="A42"/>
      <c r="B42" s="22"/>
      <c r="C42"/>
      <c r="D42" s="39"/>
      <c r="E42"/>
      <c r="F42" s="39"/>
      <c r="G42"/>
      <c r="H42" s="25"/>
      <c r="I42" s="57"/>
    </row>
    <row r="43" spans="1:10" ht="18" customHeight="1" x14ac:dyDescent="0.25">
      <c r="B43" s="27" t="s">
        <v>74</v>
      </c>
      <c r="D43" s="40">
        <v>479692</v>
      </c>
      <c r="F43" s="40">
        <v>510655</v>
      </c>
      <c r="H43" s="29">
        <v>-30963</v>
      </c>
      <c r="I43" s="60">
        <v>-6.0633891766456838E-2</v>
      </c>
    </row>
    <row r="44" spans="1:10" s="21" customFormat="1" ht="5.0999999999999996" customHeight="1" thickBot="1" x14ac:dyDescent="0.3">
      <c r="A44"/>
      <c r="B44" s="34"/>
      <c r="C44"/>
      <c r="D44" s="41"/>
      <c r="E44"/>
      <c r="F44" s="41"/>
      <c r="G44"/>
      <c r="H44" s="34"/>
      <c r="I44" s="65"/>
    </row>
    <row r="45" spans="1:10" ht="15.75" thickTop="1" x14ac:dyDescent="0.25">
      <c r="B45" s="70" t="s">
        <v>67</v>
      </c>
      <c r="C45" s="70"/>
      <c r="D45" s="70"/>
      <c r="E45" s="70"/>
      <c r="F45" s="70"/>
      <c r="G45" s="70"/>
      <c r="H45" s="70"/>
      <c r="I45" s="70"/>
    </row>
    <row r="46" spans="1:10" ht="21.75" customHeight="1" x14ac:dyDescent="0.25">
      <c r="B46" s="70"/>
      <c r="C46" s="70"/>
      <c r="D46" s="70"/>
      <c r="E46" s="70"/>
      <c r="F46" s="70"/>
      <c r="G46" s="70"/>
      <c r="H46" s="70"/>
      <c r="I46" s="70"/>
      <c r="J46" s="62"/>
    </row>
    <row r="47" spans="1:10" x14ac:dyDescent="0.25">
      <c r="A47" s="37"/>
    </row>
  </sheetData>
  <sheetProtection algorithmName="SHA-512" hashValue="aWaLJ5BOuDRVmtCCS6hjS8PAvPdbhy5pu+QCbGwNiEiCvzx14y5Hv43pKM0uJNcenGXOw6B/hkkFjDgDELbBkQ==" saltValue="DBOtju8j8FHWjomZNPgN5Q==" spinCount="100000" sheet="1" objects="1" scenarios="1"/>
  <mergeCells count="2">
    <mergeCell ref="B46:I46"/>
    <mergeCell ref="B45:I45"/>
  </mergeCell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1"/>
  <headerFooter>
    <oddHeader>&amp;R&amp;"Century"&amp;8&amp;KE7EC06Gruppo Banco BPM - Uso Interno&amp;1#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47"/>
  <sheetViews>
    <sheetView showGridLines="0" zoomScaleNormal="100" zoomScaleSheetLayoutView="80" workbookViewId="0">
      <pane ySplit="5" topLeftCell="A6" activePane="bottomLeft" state="frozen"/>
      <selection pane="bottomLeft" activeCell="N1" sqref="N1:V1048576"/>
    </sheetView>
  </sheetViews>
  <sheetFormatPr defaultRowHeight="15" x14ac:dyDescent="0.25"/>
  <cols>
    <col min="1" max="1" width="1.7109375" customWidth="1"/>
    <col min="2" max="2" width="49.7109375" customWidth="1"/>
    <col min="3" max="3" width="1.5703125" customWidth="1"/>
    <col min="4" max="4" width="12.140625" hidden="1" customWidth="1"/>
    <col min="5" max="5" width="12.7109375" hidden="1" customWidth="1"/>
    <col min="6" max="6" width="13.5703125" hidden="1" customWidth="1"/>
    <col min="7" max="7" width="12.140625" customWidth="1"/>
    <col min="8" max="8" width="0.7109375" customWidth="1"/>
    <col min="9" max="11" width="14.42578125" customWidth="1"/>
    <col min="12" max="12" width="12.140625" bestFit="1" customWidth="1"/>
    <col min="13" max="13" width="3.85546875" customWidth="1"/>
  </cols>
  <sheetData>
    <row r="1" spans="1:13" ht="18" x14ac:dyDescent="0.25">
      <c r="B1" s="1" t="s">
        <v>0</v>
      </c>
    </row>
    <row r="2" spans="1:13" ht="15.75" x14ac:dyDescent="0.25">
      <c r="A2" s="6"/>
      <c r="B2" s="4"/>
      <c r="D2" s="6"/>
      <c r="E2" s="6"/>
      <c r="F2" s="6"/>
      <c r="G2" s="6"/>
      <c r="I2" s="6"/>
      <c r="J2" s="6"/>
      <c r="K2" s="6"/>
      <c r="L2" s="6"/>
    </row>
    <row r="3" spans="1:13" ht="15.75" x14ac:dyDescent="0.25">
      <c r="B3" s="4" t="s">
        <v>38</v>
      </c>
      <c r="D3" s="6"/>
      <c r="E3" s="6"/>
      <c r="F3" s="6"/>
      <c r="G3" s="6"/>
      <c r="I3" s="6"/>
      <c r="J3" s="6"/>
      <c r="K3" s="6"/>
      <c r="L3" s="6"/>
    </row>
    <row r="4" spans="1:13" ht="15.75" x14ac:dyDescent="0.25">
      <c r="A4" s="6"/>
      <c r="B4" s="4"/>
      <c r="D4" s="6"/>
      <c r="E4" s="6"/>
      <c r="F4" s="6"/>
      <c r="G4" s="6"/>
      <c r="I4" s="6"/>
      <c r="J4" s="6"/>
      <c r="K4" s="6"/>
      <c r="L4" s="6"/>
    </row>
    <row r="5" spans="1:13" ht="24" x14ac:dyDescent="0.25">
      <c r="A5" s="6"/>
      <c r="B5" s="43" t="s">
        <v>2</v>
      </c>
      <c r="C5" s="44"/>
      <c r="D5" s="63" t="s">
        <v>78</v>
      </c>
      <c r="E5" s="63" t="s">
        <v>79</v>
      </c>
      <c r="F5" s="63" t="s">
        <v>81</v>
      </c>
      <c r="G5" s="63" t="s">
        <v>80</v>
      </c>
      <c r="H5" s="64"/>
      <c r="I5" s="63" t="s">
        <v>83</v>
      </c>
      <c r="J5" s="63" t="s">
        <v>84</v>
      </c>
      <c r="K5" s="63" t="s">
        <v>75</v>
      </c>
      <c r="L5" s="63" t="s">
        <v>68</v>
      </c>
      <c r="M5" s="44"/>
    </row>
    <row r="6" spans="1:13" x14ac:dyDescent="0.25">
      <c r="A6" s="6"/>
      <c r="B6" s="46"/>
      <c r="D6" s="49"/>
      <c r="E6" s="49"/>
      <c r="F6" s="49"/>
      <c r="G6" s="49"/>
      <c r="I6" s="49"/>
      <c r="J6" s="49"/>
      <c r="K6" s="49"/>
      <c r="L6" s="49"/>
    </row>
    <row r="7" spans="1:13" s="21" customFormat="1" x14ac:dyDescent="0.25">
      <c r="A7" s="6"/>
      <c r="B7" s="17" t="s">
        <v>21</v>
      </c>
      <c r="C7"/>
      <c r="D7" s="19"/>
      <c r="E7" s="19"/>
      <c r="F7" s="19"/>
      <c r="G7" s="19">
        <v>751385</v>
      </c>
      <c r="H7" s="2"/>
      <c r="I7" s="19">
        <v>767466</v>
      </c>
      <c r="J7" s="19">
        <v>757943</v>
      </c>
      <c r="K7" s="19">
        <v>785148</v>
      </c>
      <c r="L7" s="19">
        <v>816934</v>
      </c>
      <c r="M7"/>
    </row>
    <row r="8" spans="1:13" s="21" customFormat="1" x14ac:dyDescent="0.25">
      <c r="A8" s="6"/>
      <c r="B8" s="17" t="s">
        <v>22</v>
      </c>
      <c r="C8"/>
      <c r="D8" s="19"/>
      <c r="E8" s="19"/>
      <c r="F8" s="19"/>
      <c r="G8" s="19">
        <v>25965</v>
      </c>
      <c r="H8" s="2"/>
      <c r="I8" s="19">
        <v>29325</v>
      </c>
      <c r="J8" s="19">
        <v>28216</v>
      </c>
      <c r="K8" s="19">
        <v>23563</v>
      </c>
      <c r="L8" s="19">
        <v>39807</v>
      </c>
      <c r="M8"/>
    </row>
    <row r="9" spans="1:13" s="21" customFormat="1" x14ac:dyDescent="0.25">
      <c r="A9"/>
      <c r="B9" s="17" t="s">
        <v>23</v>
      </c>
      <c r="C9"/>
      <c r="D9" s="19"/>
      <c r="E9" s="19"/>
      <c r="F9" s="19"/>
      <c r="G9" s="19">
        <v>708073</v>
      </c>
      <c r="H9" s="2"/>
      <c r="I9" s="19">
        <v>686795</v>
      </c>
      <c r="J9" s="19">
        <v>641217</v>
      </c>
      <c r="K9" s="19">
        <v>653842</v>
      </c>
      <c r="L9" s="19">
        <v>593916</v>
      </c>
      <c r="M9"/>
    </row>
    <row r="10" spans="1:13" s="21" customFormat="1" x14ac:dyDescent="0.25">
      <c r="A10"/>
      <c r="B10" s="17" t="s">
        <v>43</v>
      </c>
      <c r="C10"/>
      <c r="D10" s="19"/>
      <c r="E10" s="19"/>
      <c r="F10" s="19"/>
      <c r="G10" s="19">
        <v>41552</v>
      </c>
      <c r="H10" s="2"/>
      <c r="I10" s="19">
        <v>47905</v>
      </c>
      <c r="J10" s="19">
        <v>34773</v>
      </c>
      <c r="K10" s="19">
        <v>42778</v>
      </c>
      <c r="L10" s="19">
        <v>37066</v>
      </c>
      <c r="M10"/>
    </row>
    <row r="11" spans="1:13" s="21" customFormat="1" x14ac:dyDescent="0.25">
      <c r="A11"/>
      <c r="B11" s="52" t="s">
        <v>69</v>
      </c>
      <c r="C11"/>
      <c r="D11" s="55">
        <v>0</v>
      </c>
      <c r="E11" s="55">
        <v>0</v>
      </c>
      <c r="F11" s="55">
        <v>0</v>
      </c>
      <c r="G11" s="55">
        <v>1526975</v>
      </c>
      <c r="H11" s="2"/>
      <c r="I11" s="55">
        <v>1531491</v>
      </c>
      <c r="J11" s="55">
        <v>1462149</v>
      </c>
      <c r="K11" s="55">
        <v>1505331</v>
      </c>
      <c r="L11" s="55">
        <v>1487723</v>
      </c>
      <c r="M11"/>
    </row>
    <row r="12" spans="1:13" s="21" customFormat="1" x14ac:dyDescent="0.25">
      <c r="A12"/>
      <c r="B12" s="17" t="s">
        <v>24</v>
      </c>
      <c r="C12"/>
      <c r="D12" s="19"/>
      <c r="E12" s="19"/>
      <c r="F12" s="19"/>
      <c r="G12" s="19">
        <v>25053</v>
      </c>
      <c r="H12" s="2"/>
      <c r="I12" s="19">
        <v>-48525</v>
      </c>
      <c r="J12" s="19">
        <v>9822</v>
      </c>
      <c r="K12" s="19">
        <v>72681</v>
      </c>
      <c r="L12" s="19">
        <v>14381</v>
      </c>
      <c r="M12"/>
    </row>
    <row r="13" spans="1:13" s="21" customFormat="1" x14ac:dyDescent="0.25">
      <c r="A13"/>
      <c r="B13" s="17" t="s">
        <v>85</v>
      </c>
      <c r="C13"/>
      <c r="D13" s="19"/>
      <c r="E13" s="19"/>
      <c r="F13" s="19"/>
      <c r="G13" s="19">
        <v>-22490</v>
      </c>
      <c r="H13" s="2"/>
      <c r="I13" s="19">
        <v>-8978</v>
      </c>
      <c r="J13" s="19">
        <v>-14720</v>
      </c>
      <c r="K13" s="19">
        <v>-29791</v>
      </c>
      <c r="L13" s="19">
        <v>-26313</v>
      </c>
      <c r="M13"/>
    </row>
    <row r="14" spans="1:13" s="21" customFormat="1" x14ac:dyDescent="0.25">
      <c r="A14"/>
      <c r="B14" s="52" t="s">
        <v>25</v>
      </c>
      <c r="C14"/>
      <c r="D14" s="55">
        <v>0</v>
      </c>
      <c r="E14" s="55">
        <v>0</v>
      </c>
      <c r="F14" s="55">
        <v>0</v>
      </c>
      <c r="G14" s="55">
        <v>1529538</v>
      </c>
      <c r="H14" s="2"/>
      <c r="I14" s="55">
        <v>1473988</v>
      </c>
      <c r="J14" s="55">
        <v>1457251</v>
      </c>
      <c r="K14" s="55">
        <v>1548221</v>
      </c>
      <c r="L14" s="55">
        <v>1475791</v>
      </c>
      <c r="M14"/>
    </row>
    <row r="15" spans="1:13" s="21" customFormat="1" x14ac:dyDescent="0.25">
      <c r="A15"/>
      <c r="B15" s="17" t="s">
        <v>26</v>
      </c>
      <c r="C15"/>
      <c r="D15" s="19"/>
      <c r="E15" s="19"/>
      <c r="F15" s="19"/>
      <c r="G15" s="19">
        <v>-439520</v>
      </c>
      <c r="H15" s="2"/>
      <c r="I15" s="19">
        <v>-461057</v>
      </c>
      <c r="J15" s="19">
        <v>-446820</v>
      </c>
      <c r="K15" s="19">
        <v>-456161</v>
      </c>
      <c r="L15" s="19">
        <v>-434029</v>
      </c>
      <c r="M15"/>
    </row>
    <row r="16" spans="1:13" s="21" customFormat="1" x14ac:dyDescent="0.25">
      <c r="A16"/>
      <c r="B16" s="17" t="s">
        <v>27</v>
      </c>
      <c r="C16"/>
      <c r="D16" s="19"/>
      <c r="E16" s="19"/>
      <c r="F16" s="19"/>
      <c r="G16" s="19">
        <v>-164647</v>
      </c>
      <c r="H16" s="2"/>
      <c r="I16" s="19">
        <v>-164304</v>
      </c>
      <c r="J16" s="19">
        <v>-171779</v>
      </c>
      <c r="K16" s="19">
        <v>-176808</v>
      </c>
      <c r="L16" s="19">
        <v>-144573</v>
      </c>
      <c r="M16"/>
    </row>
    <row r="17" spans="1:13" s="21" customFormat="1" x14ac:dyDescent="0.25">
      <c r="A17"/>
      <c r="B17" s="17" t="s">
        <v>28</v>
      </c>
      <c r="C17"/>
      <c r="D17" s="19"/>
      <c r="E17" s="19"/>
      <c r="F17" s="19"/>
      <c r="G17" s="19">
        <v>-70287</v>
      </c>
      <c r="H17" s="2"/>
      <c r="I17" s="19">
        <v>-74824</v>
      </c>
      <c r="J17" s="19">
        <v>-72707</v>
      </c>
      <c r="K17" s="19">
        <v>-69200</v>
      </c>
      <c r="L17" s="19">
        <v>-66599</v>
      </c>
      <c r="M17"/>
    </row>
    <row r="18" spans="1:13" s="21" customFormat="1" x14ac:dyDescent="0.25">
      <c r="A18"/>
      <c r="B18" s="52" t="s">
        <v>29</v>
      </c>
      <c r="C18"/>
      <c r="D18" s="55">
        <v>0</v>
      </c>
      <c r="E18" s="55">
        <v>0</v>
      </c>
      <c r="F18" s="55">
        <v>0</v>
      </c>
      <c r="G18" s="55">
        <v>-674454</v>
      </c>
      <c r="H18" s="2"/>
      <c r="I18" s="55">
        <v>-700185</v>
      </c>
      <c r="J18" s="55">
        <v>-691306</v>
      </c>
      <c r="K18" s="55">
        <v>-702169</v>
      </c>
      <c r="L18" s="55">
        <v>-645201</v>
      </c>
      <c r="M18"/>
    </row>
    <row r="19" spans="1:13" s="21" customFormat="1" x14ac:dyDescent="0.25">
      <c r="A19"/>
      <c r="B19" s="52" t="s">
        <v>30</v>
      </c>
      <c r="C19"/>
      <c r="D19" s="55">
        <v>0</v>
      </c>
      <c r="E19" s="55">
        <v>0</v>
      </c>
      <c r="F19" s="55">
        <v>0</v>
      </c>
      <c r="G19" s="55">
        <v>855084</v>
      </c>
      <c r="H19" s="2"/>
      <c r="I19" s="55">
        <v>773803</v>
      </c>
      <c r="J19" s="55">
        <v>765945</v>
      </c>
      <c r="K19" s="55">
        <v>846052</v>
      </c>
      <c r="L19" s="55">
        <v>830590</v>
      </c>
      <c r="M19"/>
    </row>
    <row r="20" spans="1:13" s="21" customFormat="1" x14ac:dyDescent="0.25">
      <c r="A20" s="6"/>
      <c r="B20" s="17" t="s">
        <v>70</v>
      </c>
      <c r="C20"/>
      <c r="D20" s="19"/>
      <c r="E20" s="19"/>
      <c r="F20" s="19"/>
      <c r="G20" s="19">
        <v>-81616</v>
      </c>
      <c r="H20" s="2"/>
      <c r="I20" s="19">
        <v>-142085</v>
      </c>
      <c r="J20" s="19">
        <v>-90282</v>
      </c>
      <c r="K20" s="19">
        <v>-88694</v>
      </c>
      <c r="L20" s="19">
        <v>-75519</v>
      </c>
      <c r="M20"/>
    </row>
    <row r="21" spans="1:13" s="21" customFormat="1" x14ac:dyDescent="0.25">
      <c r="A21"/>
      <c r="B21" s="17" t="s">
        <v>31</v>
      </c>
      <c r="C21"/>
      <c r="D21" s="19"/>
      <c r="E21" s="19"/>
      <c r="F21" s="19"/>
      <c r="G21" s="19">
        <v>-3103</v>
      </c>
      <c r="H21" s="2"/>
      <c r="I21" s="19">
        <v>738</v>
      </c>
      <c r="J21" s="19">
        <v>391</v>
      </c>
      <c r="K21" s="19">
        <v>-1211</v>
      </c>
      <c r="L21" s="19">
        <v>3491</v>
      </c>
      <c r="M21"/>
    </row>
    <row r="22" spans="1:13" s="21" customFormat="1" x14ac:dyDescent="0.25">
      <c r="A22"/>
      <c r="B22" s="17" t="s">
        <v>86</v>
      </c>
      <c r="C22"/>
      <c r="D22" s="19"/>
      <c r="E22" s="19"/>
      <c r="F22" s="19"/>
      <c r="G22" s="19">
        <v>-1919</v>
      </c>
      <c r="H22" s="2"/>
      <c r="I22" s="19">
        <v>-6404</v>
      </c>
      <c r="J22" s="19">
        <v>3363</v>
      </c>
      <c r="K22" s="19">
        <v>-3419</v>
      </c>
      <c r="L22" s="19">
        <v>-831</v>
      </c>
      <c r="M22"/>
    </row>
    <row r="23" spans="1:13" s="21" customFormat="1" x14ac:dyDescent="0.25">
      <c r="A23"/>
      <c r="B23" s="17" t="s">
        <v>32</v>
      </c>
      <c r="C23"/>
      <c r="D23" s="19"/>
      <c r="E23" s="19"/>
      <c r="F23" s="19"/>
      <c r="G23" s="19">
        <v>8686</v>
      </c>
      <c r="H23" s="2"/>
      <c r="I23" s="19">
        <v>-11102</v>
      </c>
      <c r="J23" s="19">
        <v>5154</v>
      </c>
      <c r="K23" s="19">
        <v>1504</v>
      </c>
      <c r="L23" s="19">
        <v>1897</v>
      </c>
      <c r="M23"/>
    </row>
    <row r="24" spans="1:13" s="21" customFormat="1" x14ac:dyDescent="0.25">
      <c r="A24"/>
      <c r="B24" s="52" t="s">
        <v>71</v>
      </c>
      <c r="C24"/>
      <c r="D24" s="55">
        <v>0</v>
      </c>
      <c r="E24" s="55">
        <v>0</v>
      </c>
      <c r="F24" s="55">
        <v>0</v>
      </c>
      <c r="G24" s="55">
        <v>-77952</v>
      </c>
      <c r="H24" s="2"/>
      <c r="I24" s="55">
        <v>-158853</v>
      </c>
      <c r="J24" s="55">
        <v>-81374</v>
      </c>
      <c r="K24" s="55">
        <v>-91820</v>
      </c>
      <c r="L24" s="55">
        <v>-70962</v>
      </c>
      <c r="M24"/>
    </row>
    <row r="25" spans="1:13" s="21" customFormat="1" x14ac:dyDescent="0.25">
      <c r="A25"/>
      <c r="B25" s="52" t="s">
        <v>36</v>
      </c>
      <c r="C25"/>
      <c r="D25" s="55">
        <v>0</v>
      </c>
      <c r="E25" s="55">
        <v>0</v>
      </c>
      <c r="F25" s="55">
        <v>0</v>
      </c>
      <c r="G25" s="55">
        <v>777132</v>
      </c>
      <c r="H25" s="2"/>
      <c r="I25" s="55">
        <v>614950</v>
      </c>
      <c r="J25" s="55">
        <v>684571</v>
      </c>
      <c r="K25" s="55">
        <v>754232</v>
      </c>
      <c r="L25" s="55">
        <v>759628</v>
      </c>
      <c r="M25"/>
    </row>
    <row r="26" spans="1:13" s="21" customFormat="1" x14ac:dyDescent="0.25">
      <c r="A26"/>
      <c r="B26" s="17" t="s">
        <v>72</v>
      </c>
      <c r="C26"/>
      <c r="D26" s="19"/>
      <c r="E26" s="19"/>
      <c r="F26" s="19"/>
      <c r="G26" s="19">
        <v>-277158</v>
      </c>
      <c r="H26" s="2"/>
      <c r="I26" s="19">
        <v>-141201</v>
      </c>
      <c r="J26" s="19">
        <v>-216313</v>
      </c>
      <c r="K26" s="19">
        <v>-202624</v>
      </c>
      <c r="L26" s="19">
        <v>-243001</v>
      </c>
      <c r="M26"/>
    </row>
    <row r="27" spans="1:13" s="21" customFormat="1" ht="4.5" customHeight="1" x14ac:dyDescent="0.25">
      <c r="A27"/>
      <c r="B27" s="22"/>
      <c r="C27"/>
      <c r="D27" s="25"/>
      <c r="E27" s="25"/>
      <c r="F27" s="25"/>
      <c r="G27" s="25"/>
      <c r="H27" s="2"/>
      <c r="I27" s="25"/>
      <c r="J27" s="25"/>
      <c r="K27" s="25"/>
      <c r="L27" s="25"/>
      <c r="M27"/>
    </row>
    <row r="28" spans="1:13" s="21" customFormat="1" x14ac:dyDescent="0.25">
      <c r="A28"/>
      <c r="B28" s="27" t="s">
        <v>44</v>
      </c>
      <c r="C28"/>
      <c r="D28" s="29">
        <v>0</v>
      </c>
      <c r="E28" s="29">
        <v>0</v>
      </c>
      <c r="F28" s="29">
        <v>0</v>
      </c>
      <c r="G28" s="29">
        <v>499974</v>
      </c>
      <c r="H28" s="2"/>
      <c r="I28" s="29">
        <v>473749</v>
      </c>
      <c r="J28" s="29">
        <v>468258</v>
      </c>
      <c r="K28" s="29">
        <v>551608</v>
      </c>
      <c r="L28" s="29">
        <v>516627</v>
      </c>
      <c r="M28"/>
    </row>
    <row r="29" spans="1:13" ht="3.75" customHeight="1" x14ac:dyDescent="0.25">
      <c r="B29" s="22"/>
      <c r="D29" s="25"/>
      <c r="E29" s="25"/>
      <c r="F29" s="25"/>
      <c r="G29" s="25"/>
      <c r="H29" s="2"/>
      <c r="I29" s="25"/>
      <c r="J29" s="25"/>
      <c r="K29" s="25"/>
      <c r="L29" s="25"/>
    </row>
    <row r="30" spans="1:13" s="21" customFormat="1" ht="4.5" customHeight="1" x14ac:dyDescent="0.25">
      <c r="A30"/>
      <c r="B30" s="22"/>
      <c r="C30"/>
      <c r="D30" s="25"/>
      <c r="E30" s="25"/>
      <c r="F30" s="25"/>
      <c r="G30" s="25"/>
      <c r="H30" s="2"/>
      <c r="I30" s="25"/>
      <c r="J30" s="25"/>
      <c r="K30" s="25"/>
      <c r="L30" s="25"/>
      <c r="M30"/>
    </row>
    <row r="31" spans="1:13" s="21" customFormat="1" ht="25.5" x14ac:dyDescent="0.25">
      <c r="A31"/>
      <c r="B31" s="31" t="s">
        <v>73</v>
      </c>
      <c r="C31"/>
      <c r="D31" s="19"/>
      <c r="E31" s="19"/>
      <c r="F31" s="19"/>
      <c r="G31" s="19">
        <v>-69</v>
      </c>
      <c r="H31" s="2"/>
      <c r="I31" s="19">
        <v>1315</v>
      </c>
      <c r="J31" s="19">
        <v>69</v>
      </c>
      <c r="K31" s="19">
        <v>641</v>
      </c>
      <c r="L31" s="19">
        <v>246</v>
      </c>
      <c r="M31"/>
    </row>
    <row r="32" spans="1:13" s="21" customFormat="1" ht="25.5" x14ac:dyDescent="0.25">
      <c r="A32"/>
      <c r="B32" s="31" t="s">
        <v>66</v>
      </c>
      <c r="C32"/>
      <c r="D32" s="19"/>
      <c r="E32" s="19"/>
      <c r="F32" s="19"/>
      <c r="G32" s="19">
        <v>-13018</v>
      </c>
      <c r="H32" s="2"/>
      <c r="I32" s="19">
        <v>-14417</v>
      </c>
      <c r="J32" s="19">
        <v>-13282</v>
      </c>
      <c r="K32" s="19">
        <v>-13185</v>
      </c>
      <c r="L32" s="19">
        <v>-7025</v>
      </c>
      <c r="M32"/>
    </row>
    <row r="33" spans="1:13" s="21" customFormat="1" ht="25.5" x14ac:dyDescent="0.25">
      <c r="A33"/>
      <c r="B33" s="31" t="s">
        <v>59</v>
      </c>
      <c r="C33"/>
      <c r="D33" s="19"/>
      <c r="E33" s="19"/>
      <c r="F33" s="19"/>
      <c r="G33" s="19">
        <v>960</v>
      </c>
      <c r="H33" s="2"/>
      <c r="I33" s="19">
        <v>-1260</v>
      </c>
      <c r="J33" s="19">
        <v>1197</v>
      </c>
      <c r="K33" s="19">
        <v>1255</v>
      </c>
      <c r="L33" s="19">
        <v>1491</v>
      </c>
      <c r="M33"/>
    </row>
    <row r="34" spans="1:13" s="21" customFormat="1" x14ac:dyDescent="0.25">
      <c r="A34"/>
      <c r="B34" s="31" t="s">
        <v>64</v>
      </c>
      <c r="C34"/>
      <c r="D34" s="19"/>
      <c r="E34" s="19"/>
      <c r="F34" s="19"/>
      <c r="G34" s="19">
        <v>0</v>
      </c>
      <c r="H34" s="2"/>
      <c r="I34" s="19">
        <v>-9643</v>
      </c>
      <c r="J34" s="19">
        <v>0</v>
      </c>
      <c r="K34" s="19">
        <v>0</v>
      </c>
      <c r="L34" s="19">
        <v>0</v>
      </c>
      <c r="M34"/>
    </row>
    <row r="35" spans="1:13" s="21" customFormat="1" x14ac:dyDescent="0.25">
      <c r="A35"/>
      <c r="B35" s="31" t="s">
        <v>63</v>
      </c>
      <c r="C35"/>
      <c r="D35" s="19"/>
      <c r="E35" s="19"/>
      <c r="F35" s="19"/>
      <c r="G35" s="19">
        <v>-1890</v>
      </c>
      <c r="H35" s="2"/>
      <c r="I35" s="19">
        <v>-20483</v>
      </c>
      <c r="J35" s="19">
        <v>-1081</v>
      </c>
      <c r="K35" s="19">
        <v>-30013</v>
      </c>
      <c r="L35" s="19">
        <v>-686</v>
      </c>
      <c r="M35"/>
    </row>
    <row r="36" spans="1:13" s="21" customFormat="1" ht="25.5" hidden="1" x14ac:dyDescent="0.25">
      <c r="A36"/>
      <c r="B36" s="68" t="s">
        <v>62</v>
      </c>
      <c r="C36"/>
      <c r="D36" s="19"/>
      <c r="E36" s="19"/>
      <c r="F36" s="19"/>
      <c r="G36" s="19">
        <v>0</v>
      </c>
      <c r="H36" s="2"/>
      <c r="I36" s="19">
        <v>0</v>
      </c>
      <c r="J36" s="19">
        <v>0</v>
      </c>
      <c r="K36" s="19">
        <v>0</v>
      </c>
      <c r="L36" s="19">
        <v>0</v>
      </c>
      <c r="M36"/>
    </row>
    <row r="37" spans="1:13" s="21" customFormat="1" ht="25.5" x14ac:dyDescent="0.25">
      <c r="A37"/>
      <c r="B37" s="31" t="s">
        <v>76</v>
      </c>
      <c r="C37"/>
      <c r="D37" s="19"/>
      <c r="E37" s="19"/>
      <c r="F37" s="19"/>
      <c r="G37" s="19">
        <v>0</v>
      </c>
      <c r="H37" s="2"/>
      <c r="I37" s="19">
        <v>0</v>
      </c>
      <c r="J37" s="19">
        <v>0</v>
      </c>
      <c r="K37" s="19">
        <v>201831</v>
      </c>
      <c r="L37" s="19">
        <v>0</v>
      </c>
      <c r="M37"/>
    </row>
    <row r="38" spans="1:13" s="21" customFormat="1" hidden="1" x14ac:dyDescent="0.25">
      <c r="A38"/>
      <c r="B38" s="31" t="s">
        <v>60</v>
      </c>
      <c r="C38"/>
      <c r="D38" s="19"/>
      <c r="E38" s="19"/>
      <c r="F38" s="19"/>
      <c r="G38" s="19">
        <v>0</v>
      </c>
      <c r="H38" s="2"/>
      <c r="I38" s="19">
        <v>0</v>
      </c>
      <c r="J38" s="19">
        <v>0</v>
      </c>
      <c r="K38" s="19">
        <v>0</v>
      </c>
      <c r="L38" s="19">
        <v>0</v>
      </c>
      <c r="M38"/>
    </row>
    <row r="39" spans="1:13" s="21" customFormat="1" hidden="1" x14ac:dyDescent="0.25">
      <c r="A39"/>
      <c r="B39" s="31" t="s">
        <v>61</v>
      </c>
      <c r="C39"/>
      <c r="D39" s="19"/>
      <c r="E39" s="19"/>
      <c r="F39" s="19"/>
      <c r="G39" s="19">
        <v>0</v>
      </c>
      <c r="H39" s="2"/>
      <c r="I39" s="19">
        <v>0</v>
      </c>
      <c r="J39" s="19">
        <v>0</v>
      </c>
      <c r="K39" s="19">
        <v>0</v>
      </c>
      <c r="L39" s="19">
        <v>0</v>
      </c>
      <c r="M39"/>
    </row>
    <row r="40" spans="1:13" s="21" customFormat="1" ht="25.5" x14ac:dyDescent="0.25">
      <c r="A40"/>
      <c r="B40" s="31" t="s">
        <v>65</v>
      </c>
      <c r="C40"/>
      <c r="D40" s="19"/>
      <c r="E40" s="19"/>
      <c r="F40" s="19"/>
      <c r="G40" s="19">
        <v>0</v>
      </c>
      <c r="H40" s="2"/>
      <c r="I40" s="19">
        <v>-4429</v>
      </c>
      <c r="J40" s="19">
        <v>0</v>
      </c>
      <c r="K40" s="19">
        <v>0</v>
      </c>
      <c r="L40" s="19">
        <v>0</v>
      </c>
      <c r="M40"/>
    </row>
    <row r="41" spans="1:13" s="21" customFormat="1" x14ac:dyDescent="0.25">
      <c r="A41"/>
      <c r="B41" s="17" t="s">
        <v>39</v>
      </c>
      <c r="C41"/>
      <c r="D41" s="19"/>
      <c r="E41" s="19"/>
      <c r="F41" s="19"/>
      <c r="G41" s="19">
        <v>-6265</v>
      </c>
      <c r="H41" s="2"/>
      <c r="I41" s="19">
        <v>-7582</v>
      </c>
      <c r="J41" s="19">
        <v>-4889</v>
      </c>
      <c r="K41" s="19">
        <v>-8327</v>
      </c>
      <c r="L41" s="19">
        <v>2</v>
      </c>
      <c r="M41"/>
    </row>
    <row r="42" spans="1:13" s="21" customFormat="1" ht="6" customHeight="1" x14ac:dyDescent="0.25">
      <c r="A42"/>
      <c r="B42" s="22"/>
      <c r="C42"/>
      <c r="D42" s="25"/>
      <c r="E42" s="25"/>
      <c r="F42" s="25"/>
      <c r="G42" s="25"/>
      <c r="H42" s="2"/>
      <c r="I42" s="25"/>
      <c r="J42" s="25"/>
      <c r="K42" s="25"/>
      <c r="L42" s="25"/>
      <c r="M42"/>
    </row>
    <row r="43" spans="1:13" x14ac:dyDescent="0.25">
      <c r="B43" s="27" t="s">
        <v>74</v>
      </c>
      <c r="D43" s="29">
        <v>0</v>
      </c>
      <c r="E43" s="29">
        <v>0</v>
      </c>
      <c r="F43" s="29">
        <v>0</v>
      </c>
      <c r="G43" s="29">
        <v>479692</v>
      </c>
      <c r="H43" s="2"/>
      <c r="I43" s="29">
        <v>417250</v>
      </c>
      <c r="J43" s="29">
        <v>450272</v>
      </c>
      <c r="K43" s="29">
        <v>703810</v>
      </c>
      <c r="L43" s="29">
        <v>510655</v>
      </c>
    </row>
    <row r="44" spans="1:13" s="21" customFormat="1" ht="6" customHeight="1" x14ac:dyDescent="0.25">
      <c r="A44"/>
      <c r="B44" s="34"/>
      <c r="C44"/>
      <c r="D44" s="34"/>
      <c r="E44" s="34"/>
      <c r="F44" s="34"/>
      <c r="G44" s="34"/>
      <c r="H44"/>
      <c r="I44" s="34"/>
      <c r="J44" s="34"/>
      <c r="K44" s="34"/>
      <c r="L44" s="34"/>
      <c r="M44"/>
    </row>
    <row r="45" spans="1:13" x14ac:dyDescent="0.25">
      <c r="B45" s="70" t="s">
        <v>67</v>
      </c>
      <c r="C45" s="70"/>
      <c r="D45" s="70"/>
      <c r="E45" s="70"/>
      <c r="F45" s="70"/>
      <c r="G45" s="70"/>
      <c r="H45" s="70"/>
    </row>
    <row r="46" spans="1:13" x14ac:dyDescent="0.25">
      <c r="B46" s="69"/>
      <c r="C46" s="71"/>
      <c r="D46" s="71"/>
      <c r="E46" s="71"/>
      <c r="F46" s="71"/>
      <c r="G46" s="71"/>
      <c r="H46" s="71"/>
      <c r="I46" s="71"/>
      <c r="J46" s="71"/>
      <c r="K46" s="71"/>
      <c r="L46" s="71"/>
    </row>
    <row r="47" spans="1:13" hidden="1" x14ac:dyDescent="0.25">
      <c r="G47" s="66">
        <v>0</v>
      </c>
      <c r="H47" s="67"/>
      <c r="I47" s="67"/>
      <c r="J47" s="67"/>
      <c r="K47" s="67"/>
      <c r="L47" s="66">
        <v>1571332</v>
      </c>
    </row>
  </sheetData>
  <sheetProtection algorithmName="SHA-512" hashValue="6IQVq4HRyCFNolXtQbljSYJsYS82yQJF9m0Yp4zSTrVdK0tOPVmo4i8zBklX6nC2BJvt2R6wceNHJX6N2bI5nA==" saltValue="ou1XAnIApeNTc3eEDMn7eQ==" spinCount="100000" sheet="1" objects="1" scenarios="1"/>
  <mergeCells count="2">
    <mergeCell ref="B46:L46"/>
    <mergeCell ref="B45:H45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78" orientation="landscape" r:id="rId1"/>
  <headerFooter>
    <oddHeader>&amp;R&amp;"Century"&amp;8&amp;KE7EC06Gruppo Banco BPM - Uso Interno&amp;1#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096A-A8E6-4045-869B-D661D6145E15}">
  <sheetPr>
    <pageSetUpPr fitToPage="1"/>
  </sheetPr>
  <dimension ref="A1:H45"/>
  <sheetViews>
    <sheetView showGridLines="0" workbookViewId="0">
      <selection activeCell="C11" sqref="C11"/>
    </sheetView>
  </sheetViews>
  <sheetFormatPr defaultRowHeight="15" x14ac:dyDescent="0.25"/>
  <cols>
    <col min="1" max="1" width="56.28515625" customWidth="1"/>
    <col min="2" max="2" width="0.7109375" customWidth="1"/>
    <col min="3" max="3" width="12.28515625" bestFit="1" customWidth="1"/>
    <col min="4" max="4" width="1.28515625" customWidth="1"/>
    <col min="5" max="5" width="12.28515625" bestFit="1" customWidth="1"/>
    <col min="6" max="6" width="0.7109375" customWidth="1"/>
    <col min="7" max="7" width="9.42578125" customWidth="1"/>
    <col min="8" max="8" width="8.28515625" style="42" customWidth="1"/>
  </cols>
  <sheetData>
    <row r="1" spans="1:8" ht="18" x14ac:dyDescent="0.25">
      <c r="A1" s="1" t="s">
        <v>0</v>
      </c>
    </row>
    <row r="2" spans="1:8" ht="15.75" x14ac:dyDescent="0.25">
      <c r="A2" s="4"/>
      <c r="C2" s="6"/>
      <c r="E2" s="6"/>
      <c r="G2" s="6"/>
      <c r="H2" s="6"/>
    </row>
    <row r="3" spans="1:8" ht="15.75" x14ac:dyDescent="0.25">
      <c r="A3" s="4" t="s">
        <v>87</v>
      </c>
      <c r="C3" s="6"/>
      <c r="E3" s="6"/>
      <c r="G3" s="6"/>
      <c r="H3" s="6"/>
    </row>
    <row r="4" spans="1:8" ht="16.5" thickBot="1" x14ac:dyDescent="0.3">
      <c r="A4" s="4"/>
      <c r="C4" s="6"/>
      <c r="E4" s="6"/>
      <c r="G4" s="6"/>
      <c r="H4" s="6"/>
    </row>
    <row r="5" spans="1:8" ht="24.75" thickTop="1" x14ac:dyDescent="0.25">
      <c r="A5" s="43" t="s">
        <v>2</v>
      </c>
      <c r="B5" s="44"/>
      <c r="C5" s="10" t="s">
        <v>82</v>
      </c>
      <c r="D5" s="44"/>
      <c r="E5" s="10" t="s">
        <v>89</v>
      </c>
      <c r="F5" s="44"/>
      <c r="G5" s="45" t="s">
        <v>19</v>
      </c>
      <c r="H5" s="45" t="s">
        <v>20</v>
      </c>
    </row>
    <row r="6" spans="1:8" x14ac:dyDescent="0.25">
      <c r="A6" s="46"/>
      <c r="C6" s="47"/>
      <c r="E6" s="47"/>
      <c r="G6" s="48"/>
      <c r="H6" s="50"/>
    </row>
    <row r="7" spans="1:8" x14ac:dyDescent="0.25">
      <c r="A7" s="17" t="s">
        <v>21</v>
      </c>
      <c r="C7" s="38">
        <v>751385</v>
      </c>
      <c r="D7" s="61"/>
      <c r="E7" s="38">
        <v>817454.66295999999</v>
      </c>
      <c r="G7" s="5">
        <v>-66069.662959999987</v>
      </c>
      <c r="H7" s="51">
        <v>-8.0823641913989497E-2</v>
      </c>
    </row>
    <row r="8" spans="1:8" x14ac:dyDescent="0.25">
      <c r="A8" s="17" t="s">
        <v>22</v>
      </c>
      <c r="C8" s="38">
        <v>25965</v>
      </c>
      <c r="D8" s="61"/>
      <c r="E8" s="38">
        <v>28915.875779999998</v>
      </c>
      <c r="G8" s="5">
        <v>-2950.8757799999985</v>
      </c>
      <c r="H8" s="51">
        <v>-0.10205036853979732</v>
      </c>
    </row>
    <row r="9" spans="1:8" x14ac:dyDescent="0.25">
      <c r="A9" s="17" t="s">
        <v>23</v>
      </c>
      <c r="C9" s="38">
        <v>708073</v>
      </c>
      <c r="D9" s="61"/>
      <c r="E9" s="38">
        <v>727920.60167999996</v>
      </c>
      <c r="G9" s="5">
        <v>-19847.601679999963</v>
      </c>
      <c r="H9" s="51">
        <v>-2.7266162867478738E-2</v>
      </c>
    </row>
    <row r="10" spans="1:8" x14ac:dyDescent="0.25">
      <c r="A10" s="17" t="s">
        <v>43</v>
      </c>
      <c r="C10" s="38">
        <v>41552</v>
      </c>
      <c r="D10" s="61"/>
      <c r="E10" s="38">
        <v>37066</v>
      </c>
      <c r="G10" s="5">
        <v>4486</v>
      </c>
      <c r="H10" s="51">
        <v>0.12102735660713315</v>
      </c>
    </row>
    <row r="11" spans="1:8" x14ac:dyDescent="0.25">
      <c r="A11" s="52" t="s">
        <v>69</v>
      </c>
      <c r="C11" s="53">
        <v>1526975</v>
      </c>
      <c r="D11" s="61"/>
      <c r="E11" s="53">
        <v>1611357.1404200001</v>
      </c>
      <c r="G11" s="54">
        <v>-84382.140420000069</v>
      </c>
      <c r="H11" s="56">
        <v>-5.2367124769128415E-2</v>
      </c>
    </row>
    <row r="12" spans="1:8" x14ac:dyDescent="0.25">
      <c r="A12" s="17" t="s">
        <v>24</v>
      </c>
      <c r="C12" s="38">
        <v>25053</v>
      </c>
      <c r="D12" s="61"/>
      <c r="E12" s="38">
        <v>15616.771770000001</v>
      </c>
      <c r="G12" s="5">
        <v>9436.2282299999988</v>
      </c>
      <c r="H12" s="51">
        <v>0.60423680188034146</v>
      </c>
    </row>
    <row r="13" spans="1:8" x14ac:dyDescent="0.25">
      <c r="A13" s="17" t="s">
        <v>85</v>
      </c>
      <c r="C13" s="38">
        <v>-22490</v>
      </c>
      <c r="D13" s="61"/>
      <c r="E13" s="38">
        <v>-25579.505020000001</v>
      </c>
      <c r="G13" s="5">
        <v>3089.5050200000005</v>
      </c>
      <c r="H13" s="51">
        <v>-0.12078048490713134</v>
      </c>
    </row>
    <row r="14" spans="1:8" x14ac:dyDescent="0.25">
      <c r="A14" s="52" t="s">
        <v>25</v>
      </c>
      <c r="C14" s="53">
        <v>1529538</v>
      </c>
      <c r="D14" s="61"/>
      <c r="E14" s="53">
        <v>1601394.40717</v>
      </c>
      <c r="G14" s="54">
        <v>-71856.40717000002</v>
      </c>
      <c r="H14" s="56">
        <v>-4.4871149073753447E-2</v>
      </c>
    </row>
    <row r="15" spans="1:8" x14ac:dyDescent="0.25">
      <c r="A15" s="17" t="s">
        <v>26</v>
      </c>
      <c r="C15" s="38">
        <v>-439520</v>
      </c>
      <c r="D15" s="61"/>
      <c r="E15" s="38">
        <v>-461442.29034000001</v>
      </c>
      <c r="G15" s="5">
        <v>21922.290340000007</v>
      </c>
      <c r="H15" s="51">
        <v>-4.7508195063454717E-2</v>
      </c>
    </row>
    <row r="16" spans="1:8" x14ac:dyDescent="0.25">
      <c r="A16" s="17" t="s">
        <v>27</v>
      </c>
      <c r="C16" s="38">
        <v>-164647</v>
      </c>
      <c r="D16" s="61"/>
      <c r="E16" s="38">
        <v>-158497.35081999999</v>
      </c>
      <c r="G16" s="5">
        <v>-6149.6491800000076</v>
      </c>
      <c r="H16" s="51">
        <v>3.8799696955086338E-2</v>
      </c>
    </row>
    <row r="17" spans="1:8" x14ac:dyDescent="0.25">
      <c r="A17" s="17" t="s">
        <v>28</v>
      </c>
      <c r="C17" s="38">
        <v>-70287</v>
      </c>
      <c r="D17" s="61"/>
      <c r="E17" s="38">
        <v>-68828.355119999993</v>
      </c>
      <c r="G17" s="5">
        <v>-1458.6448800000071</v>
      </c>
      <c r="H17" s="51">
        <v>2.1192499478694504E-2</v>
      </c>
    </row>
    <row r="18" spans="1:8" x14ac:dyDescent="0.25">
      <c r="A18" s="52" t="s">
        <v>29</v>
      </c>
      <c r="C18" s="53">
        <v>-674454</v>
      </c>
      <c r="D18" s="61"/>
      <c r="E18" s="53">
        <v>-688767.99627999996</v>
      </c>
      <c r="G18" s="54">
        <v>14313.996279999963</v>
      </c>
      <c r="H18" s="56">
        <v>-2.0782028719843471E-2</v>
      </c>
    </row>
    <row r="19" spans="1:8" x14ac:dyDescent="0.25">
      <c r="A19" s="52" t="s">
        <v>30</v>
      </c>
      <c r="C19" s="53">
        <v>855084</v>
      </c>
      <c r="D19" s="61"/>
      <c r="E19" s="53">
        <v>912626.41088999994</v>
      </c>
      <c r="G19" s="54">
        <v>-57542.410889999941</v>
      </c>
      <c r="H19" s="56">
        <v>-6.3051441645091244E-2</v>
      </c>
    </row>
    <row r="20" spans="1:8" x14ac:dyDescent="0.25">
      <c r="A20" s="17" t="s">
        <v>70</v>
      </c>
      <c r="C20" s="38">
        <v>-81616</v>
      </c>
      <c r="D20" s="61"/>
      <c r="E20" s="38">
        <v>-75796.125759999995</v>
      </c>
      <c r="G20" s="5">
        <v>-5819.8742400000046</v>
      </c>
      <c r="H20" s="51">
        <v>7.6783268031772378E-2</v>
      </c>
    </row>
    <row r="21" spans="1:8" x14ac:dyDescent="0.25">
      <c r="A21" s="17" t="s">
        <v>31</v>
      </c>
      <c r="C21" s="38">
        <v>-3103</v>
      </c>
      <c r="D21" s="61"/>
      <c r="E21" s="38">
        <v>3491</v>
      </c>
      <c r="G21" s="5">
        <v>-6594</v>
      </c>
      <c r="H21" s="51" t="s">
        <v>88</v>
      </c>
    </row>
    <row r="22" spans="1:8" x14ac:dyDescent="0.25">
      <c r="A22" s="17" t="s">
        <v>86</v>
      </c>
      <c r="C22" s="38">
        <v>-1919</v>
      </c>
      <c r="D22" s="61"/>
      <c r="E22" s="38">
        <v>-831</v>
      </c>
      <c r="G22" s="5">
        <v>-1088</v>
      </c>
      <c r="H22" s="51">
        <v>1.3092659446450061</v>
      </c>
    </row>
    <row r="23" spans="1:8" x14ac:dyDescent="0.25">
      <c r="A23" s="17" t="s">
        <v>32</v>
      </c>
      <c r="C23" s="38">
        <v>8686</v>
      </c>
      <c r="D23" s="61"/>
      <c r="E23" s="38">
        <v>1500.8462999999999</v>
      </c>
      <c r="G23" s="5">
        <v>7185.1536999999998</v>
      </c>
      <c r="H23" s="51" t="s">
        <v>90</v>
      </c>
    </row>
    <row r="24" spans="1:8" x14ac:dyDescent="0.25">
      <c r="A24" s="52" t="s">
        <v>71</v>
      </c>
      <c r="C24" s="53">
        <v>-77952</v>
      </c>
      <c r="D24" s="61"/>
      <c r="E24" s="53">
        <v>-71635.279459999991</v>
      </c>
      <c r="G24" s="54">
        <v>-6316.7205400000094</v>
      </c>
      <c r="H24" s="56">
        <v>8.8178905528346174E-2</v>
      </c>
    </row>
    <row r="25" spans="1:8" x14ac:dyDescent="0.25">
      <c r="A25" s="52" t="s">
        <v>36</v>
      </c>
      <c r="C25" s="53">
        <v>777132</v>
      </c>
      <c r="D25" s="61"/>
      <c r="E25" s="53">
        <v>840991.13142999995</v>
      </c>
      <c r="G25" s="54">
        <v>-63859.13142999995</v>
      </c>
      <c r="H25" s="56">
        <v>-7.5933180557344881E-2</v>
      </c>
    </row>
    <row r="26" spans="1:8" x14ac:dyDescent="0.25">
      <c r="A26" s="17" t="s">
        <v>72</v>
      </c>
      <c r="C26" s="38">
        <v>-277158</v>
      </c>
      <c r="D26" s="61"/>
      <c r="E26" s="38">
        <v>-275821.63035835401</v>
      </c>
      <c r="G26" s="5">
        <v>-1336.3696416459861</v>
      </c>
      <c r="H26" s="51">
        <v>4.8450501866359463E-3</v>
      </c>
    </row>
    <row r="27" spans="1:8" ht="5.25" customHeight="1" x14ac:dyDescent="0.25">
      <c r="A27" s="22"/>
      <c r="C27" s="39"/>
      <c r="D27" s="61"/>
      <c r="E27" s="39"/>
      <c r="G27" s="25"/>
      <c r="H27" s="57" t="s">
        <v>91</v>
      </c>
    </row>
    <row r="28" spans="1:8" x14ac:dyDescent="0.25">
      <c r="A28" s="27" t="s">
        <v>44</v>
      </c>
      <c r="C28" s="40">
        <v>499974</v>
      </c>
      <c r="E28" s="40">
        <v>565169.50107164588</v>
      </c>
      <c r="G28" s="29">
        <v>-65195.501071645878</v>
      </c>
      <c r="H28" s="58">
        <v>-0.11535566046650692</v>
      </c>
    </row>
    <row r="29" spans="1:8" ht="5.45" customHeight="1" x14ac:dyDescent="0.25">
      <c r="A29" s="22"/>
      <c r="C29" s="39"/>
      <c r="E29" s="39"/>
      <c r="G29" s="25"/>
      <c r="H29" s="57"/>
    </row>
    <row r="30" spans="1:8" ht="25.5" x14ac:dyDescent="0.25">
      <c r="A30" s="31" t="s">
        <v>73</v>
      </c>
      <c r="C30" s="38">
        <v>-69</v>
      </c>
      <c r="E30" s="38">
        <v>258.95686000000001</v>
      </c>
      <c r="G30" s="5">
        <v>-327.95686000000001</v>
      </c>
      <c r="H30" s="51" t="s">
        <v>88</v>
      </c>
    </row>
    <row r="31" spans="1:8" ht="25.5" x14ac:dyDescent="0.25">
      <c r="A31" s="31" t="s">
        <v>66</v>
      </c>
      <c r="C31" s="38">
        <v>-13018</v>
      </c>
      <c r="E31" s="38">
        <v>-13429.000000000011</v>
      </c>
      <c r="G31" s="5">
        <v>411.00000000001091</v>
      </c>
      <c r="H31" s="51">
        <v>-3.0605406210440833E-2</v>
      </c>
    </row>
    <row r="32" spans="1:8" ht="25.5" x14ac:dyDescent="0.25">
      <c r="A32" s="31" t="s">
        <v>59</v>
      </c>
      <c r="C32" s="38">
        <v>960</v>
      </c>
      <c r="E32" s="38">
        <v>1491</v>
      </c>
      <c r="G32" s="5">
        <v>-531</v>
      </c>
      <c r="H32" s="51">
        <v>-0.35613682092555332</v>
      </c>
    </row>
    <row r="33" spans="1:8" hidden="1" x14ac:dyDescent="0.25">
      <c r="A33" s="31" t="s">
        <v>64</v>
      </c>
      <c r="C33" s="38">
        <v>0</v>
      </c>
      <c r="E33" s="38">
        <v>0</v>
      </c>
      <c r="G33" s="5">
        <v>0</v>
      </c>
      <c r="H33" s="51" t="s">
        <v>91</v>
      </c>
    </row>
    <row r="34" spans="1:8" x14ac:dyDescent="0.25">
      <c r="A34" s="31" t="s">
        <v>63</v>
      </c>
      <c r="C34" s="38">
        <v>-1890</v>
      </c>
      <c r="E34" s="38">
        <v>-3407.64158</v>
      </c>
      <c r="G34" s="5">
        <v>1517.64158</v>
      </c>
      <c r="H34" s="51">
        <v>-0.44536420406045163</v>
      </c>
    </row>
    <row r="35" spans="1:8" hidden="1" x14ac:dyDescent="0.25">
      <c r="A35" s="31" t="s">
        <v>62</v>
      </c>
      <c r="C35" s="38">
        <v>0</v>
      </c>
      <c r="E35" s="38">
        <v>0</v>
      </c>
      <c r="G35" s="5">
        <v>0</v>
      </c>
      <c r="H35" s="51" t="s">
        <v>91</v>
      </c>
    </row>
    <row r="36" spans="1:8" hidden="1" x14ac:dyDescent="0.25">
      <c r="A36" s="31" t="s">
        <v>76</v>
      </c>
      <c r="C36" s="38">
        <v>0</v>
      </c>
      <c r="E36" s="38">
        <v>4421</v>
      </c>
      <c r="G36" s="5">
        <v>-4421</v>
      </c>
      <c r="H36" s="51" t="s">
        <v>91</v>
      </c>
    </row>
    <row r="37" spans="1:8" hidden="1" x14ac:dyDescent="0.25">
      <c r="A37" s="31" t="s">
        <v>60</v>
      </c>
      <c r="C37" s="38">
        <v>0</v>
      </c>
      <c r="E37" s="38">
        <v>0</v>
      </c>
      <c r="G37" s="5">
        <v>0</v>
      </c>
      <c r="H37" s="51" t="s">
        <v>91</v>
      </c>
    </row>
    <row r="38" spans="1:8" hidden="1" x14ac:dyDescent="0.25">
      <c r="A38" s="31" t="s">
        <v>61</v>
      </c>
      <c r="C38" s="38">
        <v>0</v>
      </c>
      <c r="E38" s="38">
        <v>0</v>
      </c>
      <c r="G38" s="5">
        <v>0</v>
      </c>
      <c r="H38" s="51" t="s">
        <v>91</v>
      </c>
    </row>
    <row r="39" spans="1:8" hidden="1" x14ac:dyDescent="0.25">
      <c r="A39" s="31" t="s">
        <v>65</v>
      </c>
      <c r="C39" s="38">
        <v>0</v>
      </c>
      <c r="E39" s="38">
        <v>0</v>
      </c>
      <c r="G39" s="5">
        <v>0</v>
      </c>
      <c r="H39" s="51" t="s">
        <v>91</v>
      </c>
    </row>
    <row r="40" spans="1:8" x14ac:dyDescent="0.25">
      <c r="A40" s="17" t="s">
        <v>39</v>
      </c>
      <c r="C40" s="38">
        <v>-6265</v>
      </c>
      <c r="E40" s="38">
        <v>-4949.6379989852294</v>
      </c>
      <c r="G40" s="5">
        <v>-1315.3620010147706</v>
      </c>
      <c r="H40" s="51">
        <v>0.26574913181215365</v>
      </c>
    </row>
    <row r="41" spans="1:8" ht="5.45" customHeight="1" x14ac:dyDescent="0.25">
      <c r="A41" s="22"/>
      <c r="C41" s="39"/>
      <c r="E41" s="39"/>
      <c r="G41" s="25"/>
      <c r="H41" s="57"/>
    </row>
    <row r="42" spans="1:8" x14ac:dyDescent="0.25">
      <c r="A42" s="27" t="s">
        <v>74</v>
      </c>
      <c r="C42" s="40">
        <v>479692</v>
      </c>
      <c r="E42" s="40">
        <v>549554.17835266062</v>
      </c>
      <c r="G42" s="29">
        <v>-69862.178352660616</v>
      </c>
      <c r="H42" s="60">
        <v>-0.12712518820633656</v>
      </c>
    </row>
    <row r="43" spans="1:8" ht="15.75" thickBot="1" x14ac:dyDescent="0.3">
      <c r="A43" s="34"/>
      <c r="C43" s="41"/>
      <c r="E43" s="41"/>
      <c r="G43" s="34"/>
      <c r="H43" s="65"/>
    </row>
    <row r="44" spans="1:8" ht="15.75" thickTop="1" x14ac:dyDescent="0.25">
      <c r="A44" s="70" t="s">
        <v>67</v>
      </c>
      <c r="B44" s="70"/>
      <c r="C44" s="70"/>
      <c r="D44" s="70"/>
      <c r="E44" s="70"/>
      <c r="F44" s="70"/>
      <c r="G44" s="70"/>
      <c r="H44" s="70"/>
    </row>
    <row r="45" spans="1:8" x14ac:dyDescent="0.25">
      <c r="A45" s="70"/>
      <c r="B45" s="70"/>
      <c r="C45" s="70"/>
      <c r="D45" s="70"/>
      <c r="E45" s="70"/>
      <c r="F45" s="70"/>
      <c r="G45" s="70"/>
      <c r="H45" s="70"/>
    </row>
  </sheetData>
  <sheetProtection algorithmName="SHA-512" hashValue="CTI41eg4iKtTQ5qfzidnw1fk4DDlTkVY7NjmeP2hiv4gHZZMCTADok43O5fDRnvFzPCWbKNTv5pvrP3fDvQ3ZQ==" saltValue="GwZ9dRbtQlRcNmhhq//7Xw==" spinCount="100000" sheet="1" objects="1" scenarios="1"/>
  <mergeCells count="2">
    <mergeCell ref="A45:H45"/>
    <mergeCell ref="A44:H4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5</vt:i4>
      </vt:variant>
    </vt:vector>
  </HeadingPairs>
  <TitlesOfParts>
    <vt:vector size="9" baseType="lpstr">
      <vt:lpstr>SP</vt:lpstr>
      <vt:lpstr>CE</vt:lpstr>
      <vt:lpstr>CE trimestrale</vt:lpstr>
      <vt:lpstr>CE con Anima</vt:lpstr>
      <vt:lpstr>CE!Area_stampa</vt:lpstr>
      <vt:lpstr>'CE trimestrale'!Area_stampa</vt:lpstr>
      <vt:lpstr>SP!Area_stampa</vt:lpstr>
      <vt:lpstr>'CE trimestrale'!CEBILANCIO</vt:lpstr>
      <vt:lpstr>CEBILANCIO</vt:lpstr>
    </vt:vector>
  </TitlesOfParts>
  <Company>SGS Banco Popolare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HO00919</dc:creator>
  <cp:lastModifiedBy>SILVIA LEONI</cp:lastModifiedBy>
  <cp:lastPrinted>2026-02-05T09:22:35Z</cp:lastPrinted>
  <dcterms:created xsi:type="dcterms:W3CDTF">2019-05-07T17:51:08Z</dcterms:created>
  <dcterms:modified xsi:type="dcterms:W3CDTF">2026-05-05T15:32:13Z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c11598-21dc-45a5-b378-419655b3caf2_Enabled">
    <vt:lpwstr>true</vt:lpwstr>
  </property>
  <property fmtid="{D5CDD505-2E9C-101B-9397-08002B2CF9AE}" pid="3" name="MSIP_Label_3dc11598-21dc-45a5-b378-419655b3caf2_SetDate">
    <vt:lpwstr>2024-02-08T10:04:19Z</vt:lpwstr>
  </property>
  <property fmtid="{D5CDD505-2E9C-101B-9397-08002B2CF9AE}" pid="4" name="MSIP_Label_3dc11598-21dc-45a5-b378-419655b3caf2_Method">
    <vt:lpwstr>Standard</vt:lpwstr>
  </property>
  <property fmtid="{D5CDD505-2E9C-101B-9397-08002B2CF9AE}" pid="5" name="MSIP_Label_3dc11598-21dc-45a5-b378-419655b3caf2_Name">
    <vt:lpwstr>Uso Interno</vt:lpwstr>
  </property>
  <property fmtid="{D5CDD505-2E9C-101B-9397-08002B2CF9AE}" pid="6" name="MSIP_Label_3dc11598-21dc-45a5-b378-419655b3caf2_SiteId">
    <vt:lpwstr>dfe794a4-c273-408a-92de-2566d5a8e56b</vt:lpwstr>
  </property>
  <property fmtid="{D5CDD505-2E9C-101B-9397-08002B2CF9AE}" pid="7" name="MSIP_Label_3dc11598-21dc-45a5-b378-419655b3caf2_ActionId">
    <vt:lpwstr>c83769c7-a84d-4db6-a8a6-0e4769daa2b2</vt:lpwstr>
  </property>
  <property fmtid="{D5CDD505-2E9C-101B-9397-08002B2CF9AE}" pid="8" name="MSIP_Label_3dc11598-21dc-45a5-b378-419655b3caf2_ContentBits">
    <vt:lpwstr>1</vt:lpwstr>
  </property>
</Properties>
</file>